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iyag\OneDrive\ドキュメント\高野連HP\download\2024\"/>
    </mc:Choice>
  </mc:AlternateContent>
  <xr:revisionPtr revIDLastSave="0" documentId="8_{C12D5828-60CC-4A71-92D3-8CCF8BE69880}" xr6:coauthVersionLast="47" xr6:coauthVersionMax="47" xr10:uidLastSave="{00000000-0000-0000-0000-000000000000}"/>
  <bookViews>
    <workbookView xWindow="-108" yWindow="-108" windowWidth="23256" windowHeight="12456" tabRatio="741" firstSheet="1" activeTab="1" xr2:uid="{00000000-000D-0000-FFFF-FFFF00000000}"/>
  </bookViews>
  <sheets>
    <sheet name="電子スコアデータ" sheetId="22" state="hidden" r:id="rId1"/>
    <sheet name="野球ねっとCSV貼付" sheetId="23" r:id="rId2"/>
    <sheet name="easy score用" sheetId="24" r:id="rId3"/>
    <sheet name="日本高野連提供" sheetId="18" state="hidden" r:id="rId4"/>
    <sheet name="資格証明書(古)" sheetId="20" state="hidden" r:id="rId5"/>
    <sheet name="選手変更届" sheetId="7" r:id="rId6"/>
  </sheets>
  <definedNames>
    <definedName name="_xlnm.Print_Area" localSheetId="4">'資格証明書(古)'!$G$1:$DI$67</definedName>
    <definedName name="_xlnm.Print_Area" localSheetId="5">選手変更届!$H$2:$CF$52</definedName>
    <definedName name="_xlnm.Print_Area" localSheetId="0">電子スコアデータ!$A$1:$DD$68</definedName>
    <definedName name="_xlnm.Print_Area" localSheetId="3">日本高野連提供!$A$1:$DD$68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7" l="1"/>
  <c r="AP25" i="7"/>
  <c r="AP27" i="7"/>
  <c r="AP29" i="7"/>
  <c r="AP23" i="7"/>
  <c r="R29" i="7"/>
  <c r="R27" i="7"/>
  <c r="R25" i="7"/>
  <c r="Y30" i="7"/>
  <c r="Y28" i="7"/>
  <c r="Y26" i="7"/>
  <c r="Y29" i="7"/>
  <c r="Y27" i="7"/>
  <c r="Y25" i="7"/>
  <c r="Y24" i="7"/>
  <c r="Y23" i="7"/>
  <c r="BQ25" i="7" l="1"/>
  <c r="BQ27" i="7"/>
  <c r="BQ29" i="7"/>
  <c r="BQ23" i="7"/>
  <c r="BM25" i="7"/>
  <c r="BM27" i="7"/>
  <c r="BM29" i="7"/>
  <c r="BM23" i="7"/>
  <c r="BI25" i="7"/>
  <c r="BI27" i="7"/>
  <c r="BI29" i="7"/>
  <c r="BI23" i="7"/>
  <c r="BE25" i="7"/>
  <c r="BE27" i="7"/>
  <c r="BE29" i="7"/>
  <c r="BE23" i="7"/>
  <c r="BA25" i="7"/>
  <c r="BA27" i="7"/>
  <c r="BA29" i="7"/>
  <c r="BA23" i="7"/>
  <c r="N29" i="7"/>
  <c r="N27" i="7"/>
  <c r="N25" i="7"/>
  <c r="N23" i="7"/>
  <c r="R19" i="7"/>
  <c r="R18" i="7"/>
  <c r="R17" i="7"/>
  <c r="R16" i="7"/>
  <c r="R15" i="7"/>
  <c r="R14" i="7"/>
  <c r="R13" i="7"/>
  <c r="R12" i="7"/>
  <c r="N14" i="7"/>
  <c r="N16" i="7"/>
  <c r="N18" i="7"/>
  <c r="N12" i="7"/>
  <c r="Q3" i="24"/>
  <c r="Q4" i="24"/>
  <c r="Q5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Q48" i="24"/>
  <c r="Q49" i="24"/>
  <c r="Q50" i="24"/>
  <c r="Q51" i="24"/>
  <c r="Q52" i="24"/>
  <c r="Q53" i="24"/>
  <c r="Q54" i="24"/>
  <c r="Q55" i="24"/>
  <c r="Q56" i="24"/>
  <c r="Q57" i="24"/>
  <c r="Q58" i="24"/>
  <c r="Q59" i="24"/>
  <c r="Q60" i="24"/>
  <c r="Q61" i="24"/>
  <c r="Q62" i="24"/>
  <c r="Q63" i="24"/>
  <c r="Q64" i="24"/>
  <c r="Q65" i="24"/>
  <c r="Q66" i="24"/>
  <c r="Q67" i="24"/>
  <c r="Q68" i="24"/>
  <c r="Q69" i="24"/>
  <c r="Q70" i="24"/>
  <c r="Q71" i="24"/>
  <c r="Q72" i="24"/>
  <c r="Q73" i="24"/>
  <c r="Q74" i="24"/>
  <c r="Q75" i="24"/>
  <c r="Q76" i="24"/>
  <c r="Q77" i="24"/>
  <c r="Q78" i="24"/>
  <c r="Q79" i="24"/>
  <c r="Q80" i="24"/>
  <c r="Q81" i="24"/>
  <c r="Q82" i="24"/>
  <c r="Q83" i="24"/>
  <c r="Q84" i="24"/>
  <c r="Q85" i="24"/>
  <c r="Q86" i="24"/>
  <c r="Q87" i="24"/>
  <c r="Q88" i="24"/>
  <c r="Q89" i="24"/>
  <c r="Q90" i="24"/>
  <c r="Q91" i="24"/>
  <c r="Q92" i="24"/>
  <c r="Q93" i="24"/>
  <c r="Q94" i="24"/>
  <c r="Q95" i="24"/>
  <c r="Q96" i="24"/>
  <c r="Q97" i="24"/>
  <c r="Q98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16" i="24"/>
  <c r="Q117" i="24"/>
  <c r="Q118" i="24"/>
  <c r="Q119" i="24"/>
  <c r="Q120" i="24"/>
  <c r="Q121" i="24"/>
  <c r="Q122" i="24"/>
  <c r="Q123" i="24"/>
  <c r="Q124" i="24"/>
  <c r="Q125" i="24"/>
  <c r="Q126" i="24"/>
  <c r="Q127" i="24"/>
  <c r="Q128" i="24"/>
  <c r="Q129" i="24"/>
  <c r="Q130" i="24"/>
  <c r="Q131" i="24"/>
  <c r="Q132" i="24"/>
  <c r="Q133" i="24"/>
  <c r="Q134" i="24"/>
  <c r="Q135" i="24"/>
  <c r="Q2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76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2" i="24"/>
  <c r="N3" i="24"/>
  <c r="N4" i="24"/>
  <c r="N5" i="24"/>
  <c r="N6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59" i="24"/>
  <c r="N60" i="24"/>
  <c r="N61" i="24"/>
  <c r="N62" i="24"/>
  <c r="N63" i="24"/>
  <c r="N64" i="24"/>
  <c r="N65" i="24"/>
  <c r="N66" i="24"/>
  <c r="N67" i="24"/>
  <c r="N68" i="24"/>
  <c r="N69" i="24"/>
  <c r="N70" i="24"/>
  <c r="N71" i="24"/>
  <c r="N72" i="24"/>
  <c r="N73" i="24"/>
  <c r="N74" i="24"/>
  <c r="N75" i="24"/>
  <c r="N76" i="24"/>
  <c r="N77" i="24"/>
  <c r="N78" i="24"/>
  <c r="N79" i="24"/>
  <c r="N80" i="24"/>
  <c r="N81" i="24"/>
  <c r="N82" i="24"/>
  <c r="N83" i="24"/>
  <c r="N84" i="24"/>
  <c r="N85" i="24"/>
  <c r="N86" i="24"/>
  <c r="N87" i="24"/>
  <c r="N88" i="24"/>
  <c r="N89" i="24"/>
  <c r="N90" i="24"/>
  <c r="N91" i="24"/>
  <c r="N92" i="24"/>
  <c r="N93" i="24"/>
  <c r="N94" i="24"/>
  <c r="N95" i="24"/>
  <c r="N96" i="24"/>
  <c r="N97" i="24"/>
  <c r="N98" i="24"/>
  <c r="N99" i="24"/>
  <c r="N100" i="24"/>
  <c r="N101" i="24"/>
  <c r="N102" i="24"/>
  <c r="N103" i="24"/>
  <c r="N104" i="24"/>
  <c r="N105" i="24"/>
  <c r="N106" i="24"/>
  <c r="N107" i="24"/>
  <c r="N108" i="24"/>
  <c r="N109" i="24"/>
  <c r="N110" i="24"/>
  <c r="N111" i="24"/>
  <c r="N112" i="24"/>
  <c r="N113" i="24"/>
  <c r="N114" i="24"/>
  <c r="N115" i="24"/>
  <c r="N116" i="24"/>
  <c r="N117" i="24"/>
  <c r="N118" i="24"/>
  <c r="N119" i="24"/>
  <c r="N120" i="24"/>
  <c r="N121" i="24"/>
  <c r="N122" i="24"/>
  <c r="N123" i="24"/>
  <c r="N124" i="24"/>
  <c r="N125" i="24"/>
  <c r="N126" i="24"/>
  <c r="N127" i="24"/>
  <c r="N128" i="24"/>
  <c r="N129" i="24"/>
  <c r="N130" i="24"/>
  <c r="N131" i="24"/>
  <c r="N132" i="24"/>
  <c r="N133" i="24"/>
  <c r="N134" i="24"/>
  <c r="N135" i="24"/>
  <c r="N2" i="24"/>
  <c r="M3" i="2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2" i="24"/>
  <c r="G3" i="24"/>
  <c r="G4" i="24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2" i="24"/>
  <c r="E2" i="24"/>
  <c r="E3" i="24"/>
  <c r="K6" i="24"/>
  <c r="K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55" i="24"/>
  <c r="K56" i="24"/>
  <c r="K57" i="24"/>
  <c r="K58" i="24"/>
  <c r="K59" i="24"/>
  <c r="K60" i="24"/>
  <c r="K61" i="24"/>
  <c r="K62" i="24"/>
  <c r="K63" i="24"/>
  <c r="K64" i="24"/>
  <c r="K65" i="24"/>
  <c r="K66" i="24"/>
  <c r="K67" i="24"/>
  <c r="K68" i="24"/>
  <c r="K69" i="24"/>
  <c r="K70" i="24"/>
  <c r="K71" i="24"/>
  <c r="K72" i="24"/>
  <c r="K73" i="24"/>
  <c r="K74" i="24"/>
  <c r="K75" i="24"/>
  <c r="K76" i="24"/>
  <c r="K77" i="24"/>
  <c r="K78" i="24"/>
  <c r="K79" i="24"/>
  <c r="K80" i="24"/>
  <c r="K81" i="24"/>
  <c r="K82" i="24"/>
  <c r="K83" i="24"/>
  <c r="K84" i="24"/>
  <c r="K85" i="24"/>
  <c r="K86" i="24"/>
  <c r="K87" i="24"/>
  <c r="K88" i="24"/>
  <c r="K89" i="24"/>
  <c r="K90" i="24"/>
  <c r="K91" i="24"/>
  <c r="K92" i="24"/>
  <c r="K93" i="24"/>
  <c r="K94" i="24"/>
  <c r="K95" i="24"/>
  <c r="K96" i="24"/>
  <c r="K97" i="24"/>
  <c r="K98" i="24"/>
  <c r="K99" i="24"/>
  <c r="K100" i="24"/>
  <c r="K101" i="24"/>
  <c r="K102" i="24"/>
  <c r="K103" i="24"/>
  <c r="K104" i="24"/>
  <c r="K105" i="24"/>
  <c r="K106" i="24"/>
  <c r="K107" i="24"/>
  <c r="K108" i="24"/>
  <c r="K109" i="24"/>
  <c r="K110" i="24"/>
  <c r="K111" i="24"/>
  <c r="K112" i="24"/>
  <c r="K113" i="24"/>
  <c r="K114" i="24"/>
  <c r="K115" i="24"/>
  <c r="K116" i="24"/>
  <c r="K117" i="24"/>
  <c r="K118" i="24"/>
  <c r="K119" i="24"/>
  <c r="K120" i="24"/>
  <c r="K121" i="24"/>
  <c r="K122" i="24"/>
  <c r="K123" i="24"/>
  <c r="K124" i="24"/>
  <c r="K125" i="24"/>
  <c r="K126" i="24"/>
  <c r="K127" i="24"/>
  <c r="K128" i="24"/>
  <c r="K129" i="24"/>
  <c r="K130" i="24"/>
  <c r="K131" i="24"/>
  <c r="K132" i="24"/>
  <c r="K133" i="24"/>
  <c r="K134" i="24"/>
  <c r="K135" i="24"/>
  <c r="K3" i="24"/>
  <c r="K4" i="24"/>
  <c r="K5" i="24"/>
  <c r="K2" i="24"/>
  <c r="H3" i="24"/>
  <c r="H4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H79" i="24"/>
  <c r="H80" i="24"/>
  <c r="H81" i="24"/>
  <c r="H82" i="24"/>
  <c r="H83" i="24"/>
  <c r="H84" i="24"/>
  <c r="H85" i="24"/>
  <c r="H86" i="24"/>
  <c r="H87" i="24"/>
  <c r="H88" i="24"/>
  <c r="H89" i="24"/>
  <c r="H90" i="24"/>
  <c r="H91" i="24"/>
  <c r="H92" i="24"/>
  <c r="H93" i="24"/>
  <c r="H94" i="24"/>
  <c r="H95" i="24"/>
  <c r="H96" i="24"/>
  <c r="H97" i="24"/>
  <c r="H98" i="24"/>
  <c r="H99" i="24"/>
  <c r="H100" i="24"/>
  <c r="H101" i="24"/>
  <c r="H102" i="24"/>
  <c r="H103" i="24"/>
  <c r="H104" i="24"/>
  <c r="H105" i="24"/>
  <c r="H106" i="24"/>
  <c r="H107" i="24"/>
  <c r="H108" i="24"/>
  <c r="H109" i="24"/>
  <c r="H110" i="24"/>
  <c r="H111" i="24"/>
  <c r="H112" i="24"/>
  <c r="H113" i="24"/>
  <c r="H114" i="24"/>
  <c r="H115" i="24"/>
  <c r="H116" i="24"/>
  <c r="H117" i="24"/>
  <c r="H118" i="24"/>
  <c r="H119" i="24"/>
  <c r="H120" i="24"/>
  <c r="H121" i="24"/>
  <c r="H122" i="24"/>
  <c r="H123" i="24"/>
  <c r="H124" i="24"/>
  <c r="H125" i="24"/>
  <c r="H126" i="24"/>
  <c r="H127" i="24"/>
  <c r="H128" i="24"/>
  <c r="H129" i="24"/>
  <c r="H130" i="24"/>
  <c r="H131" i="24"/>
  <c r="H132" i="24"/>
  <c r="H133" i="24"/>
  <c r="H134" i="24"/>
  <c r="H135" i="24"/>
  <c r="H2" i="24"/>
  <c r="B2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4" i="24"/>
  <c r="F133" i="24"/>
  <c r="F134" i="24"/>
  <c r="F135" i="24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F3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1" i="24"/>
  <c r="F112" i="24"/>
  <c r="F113" i="24"/>
  <c r="F114" i="24"/>
  <c r="F115" i="24"/>
  <c r="F116" i="24"/>
  <c r="F117" i="24"/>
  <c r="F118" i="24"/>
  <c r="F119" i="24"/>
  <c r="F120" i="24"/>
  <c r="F121" i="24"/>
  <c r="F122" i="24"/>
  <c r="F123" i="24"/>
  <c r="F124" i="24"/>
  <c r="F125" i="24"/>
  <c r="F126" i="24"/>
  <c r="F127" i="24"/>
  <c r="F128" i="24"/>
  <c r="F129" i="24"/>
  <c r="F130" i="24"/>
  <c r="F131" i="24"/>
  <c r="F132" i="24"/>
  <c r="F2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E107" i="24"/>
  <c r="E108" i="24"/>
  <c r="E109" i="24"/>
  <c r="E110" i="24"/>
  <c r="E111" i="24"/>
  <c r="E112" i="24"/>
  <c r="E113" i="24"/>
  <c r="E114" i="24"/>
  <c r="E115" i="24"/>
  <c r="E116" i="24"/>
  <c r="E117" i="24"/>
  <c r="E118" i="24"/>
  <c r="E119" i="24"/>
  <c r="E120" i="24"/>
  <c r="E121" i="24"/>
  <c r="E122" i="24"/>
  <c r="E123" i="24"/>
  <c r="E124" i="24"/>
  <c r="E125" i="24"/>
  <c r="E126" i="24"/>
  <c r="E127" i="24"/>
  <c r="E128" i="24"/>
  <c r="E129" i="24"/>
  <c r="E130" i="24"/>
  <c r="E131" i="24"/>
  <c r="E132" i="24"/>
  <c r="E133" i="24"/>
  <c r="E134" i="24"/>
  <c r="E135" i="24"/>
  <c r="C3" i="24" l="1"/>
  <c r="C2" i="24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D103" i="24"/>
  <c r="D104" i="24"/>
  <c r="D105" i="24"/>
  <c r="D106" i="24"/>
  <c r="D107" i="24"/>
  <c r="D108" i="24"/>
  <c r="D109" i="24"/>
  <c r="D110" i="24"/>
  <c r="D111" i="24"/>
  <c r="D112" i="24"/>
  <c r="D113" i="24"/>
  <c r="D114" i="24"/>
  <c r="D115" i="24"/>
  <c r="D116" i="24"/>
  <c r="D117" i="24"/>
  <c r="D118" i="24"/>
  <c r="D119" i="24"/>
  <c r="D120" i="24"/>
  <c r="D121" i="24"/>
  <c r="D122" i="24"/>
  <c r="D123" i="24"/>
  <c r="D124" i="24"/>
  <c r="D125" i="24"/>
  <c r="D126" i="24"/>
  <c r="D127" i="24"/>
  <c r="D128" i="24"/>
  <c r="D129" i="24"/>
  <c r="D130" i="24"/>
  <c r="D131" i="24"/>
  <c r="D132" i="24"/>
  <c r="D133" i="24"/>
  <c r="D134" i="24"/>
  <c r="D135" i="24"/>
  <c r="D2" i="24"/>
  <c r="M49" i="22" l="1"/>
  <c r="AL48" i="22"/>
  <c r="M48" i="22"/>
  <c r="CN47" i="22"/>
  <c r="BX47" i="22"/>
  <c r="BH47" i="22"/>
  <c r="M47" i="22"/>
  <c r="CZ46" i="22"/>
  <c r="CN46" i="22"/>
  <c r="CJ46" i="22"/>
  <c r="BX46" i="22"/>
  <c r="BT46" i="22"/>
  <c r="BH46" i="22"/>
  <c r="AL46" i="22"/>
  <c r="BX48" i="22"/>
  <c r="BH48" i="22"/>
  <c r="N55" i="22" l="1"/>
  <c r="BT8" i="22" l="1"/>
  <c r="BX8" i="22"/>
  <c r="BT10" i="22"/>
  <c r="BX10" i="22"/>
  <c r="BT12" i="22"/>
  <c r="BX12" i="22"/>
  <c r="BT14" i="22"/>
  <c r="BX14" i="22"/>
  <c r="BT16" i="22"/>
  <c r="BX16" i="22"/>
  <c r="BT18" i="22"/>
  <c r="BX18" i="22"/>
  <c r="BT20" i="22"/>
  <c r="BX20" i="22"/>
  <c r="BT22" i="22"/>
  <c r="BX22" i="22"/>
  <c r="BT24" i="22"/>
  <c r="BX24" i="22"/>
  <c r="BT26" i="22"/>
  <c r="BX26" i="22"/>
  <c r="BT28" i="22"/>
  <c r="BX28" i="22"/>
  <c r="BT30" i="22"/>
  <c r="BX30" i="22"/>
  <c r="BT32" i="22"/>
  <c r="BX32" i="22"/>
  <c r="BT34" i="22"/>
  <c r="BX34" i="22"/>
  <c r="BT36" i="22"/>
  <c r="BX36" i="22"/>
  <c r="BT38" i="22"/>
  <c r="BX38" i="22"/>
  <c r="BT40" i="22"/>
  <c r="BX40" i="22"/>
  <c r="BT42" i="22"/>
  <c r="BX42" i="22"/>
  <c r="BT44" i="22"/>
  <c r="BX44" i="22"/>
  <c r="BT6" i="22"/>
  <c r="BX6" i="22"/>
  <c r="AP2" i="22" l="1"/>
  <c r="E45" i="20"/>
  <c r="D45" i="20"/>
  <c r="C45" i="20"/>
  <c r="BP61" i="20"/>
  <c r="BK59" i="20"/>
  <c r="BZ54" i="20"/>
  <c r="U54" i="20"/>
  <c r="BX51" i="20"/>
  <c r="U51" i="20"/>
  <c r="CZ47" i="20"/>
  <c r="CQ47" i="20"/>
  <c r="CH47" i="20"/>
  <c r="BY47" i="20"/>
  <c r="DE46" i="20"/>
  <c r="CY46" i="20"/>
  <c r="CR46" i="20"/>
  <c r="CG46" i="20"/>
  <c r="BV46" i="20"/>
  <c r="BE46" i="20"/>
  <c r="AY46" i="20"/>
  <c r="AR46" i="20"/>
  <c r="AH46" i="20"/>
  <c r="V46" i="20"/>
  <c r="BF1" i="20"/>
  <c r="D43" i="20"/>
  <c r="CP43" i="20" s="1"/>
  <c r="D41" i="20"/>
  <c r="DB41" i="20" s="1"/>
  <c r="D39" i="20"/>
  <c r="AB40" i="20" s="1"/>
  <c r="D37" i="20"/>
  <c r="D35" i="20"/>
  <c r="D33" i="20"/>
  <c r="D31" i="20"/>
  <c r="D29" i="20"/>
  <c r="D27" i="20"/>
  <c r="D25" i="20"/>
  <c r="CP25" i="20" s="1"/>
  <c r="D23" i="20"/>
  <c r="D21" i="20"/>
  <c r="D19" i="20"/>
  <c r="D17" i="20"/>
  <c r="D15" i="20"/>
  <c r="D13" i="20"/>
  <c r="D11" i="20"/>
  <c r="D9" i="20"/>
  <c r="D7" i="20"/>
  <c r="D5" i="20"/>
  <c r="AB6" i="20" s="1"/>
  <c r="BO89" i="20"/>
  <c r="BO88" i="20"/>
  <c r="BO87" i="20"/>
  <c r="BO86" i="20"/>
  <c r="BO85" i="20"/>
  <c r="BO84" i="20"/>
  <c r="BO83" i="20"/>
  <c r="BO79" i="20"/>
  <c r="BO78" i="20"/>
  <c r="BO77" i="20"/>
  <c r="BO76" i="20"/>
  <c r="BO75" i="20"/>
  <c r="BO74" i="20"/>
  <c r="BO73" i="20"/>
  <c r="AC65" i="20"/>
  <c r="AN61" i="20"/>
  <c r="AG61" i="20"/>
  <c r="V61" i="20"/>
  <c r="CG49" i="20"/>
  <c r="BZ49" i="20"/>
  <c r="BP49" i="20"/>
  <c r="J44" i="20"/>
  <c r="J42" i="20"/>
  <c r="J40" i="20"/>
  <c r="J38" i="20"/>
  <c r="J36" i="20"/>
  <c r="J34" i="20"/>
  <c r="J32" i="20"/>
  <c r="J30" i="20"/>
  <c r="J28" i="20"/>
  <c r="J26" i="20"/>
  <c r="J24" i="20"/>
  <c r="DB9" i="20" l="1"/>
  <c r="CP13" i="20"/>
  <c r="DB17" i="20"/>
  <c r="AB22" i="20"/>
  <c r="DB43" i="20"/>
  <c r="P47" i="20"/>
  <c r="BL35" i="20"/>
  <c r="BL43" i="20"/>
  <c r="BP43" i="20"/>
  <c r="BG39" i="20"/>
  <c r="AR43" i="20"/>
  <c r="DB35" i="20"/>
  <c r="AR35" i="20"/>
  <c r="DB23" i="20"/>
  <c r="BG19" i="20"/>
  <c r="CP19" i="20"/>
  <c r="AN19" i="20"/>
  <c r="DB19" i="20"/>
  <c r="AR19" i="20"/>
  <c r="P17" i="20"/>
  <c r="P16" i="20"/>
  <c r="P18" i="20"/>
  <c r="BL19" i="20"/>
  <c r="BL23" i="20"/>
  <c r="BG31" i="20"/>
  <c r="P37" i="20"/>
  <c r="AN39" i="20"/>
  <c r="AX43" i="20"/>
  <c r="P44" i="20"/>
  <c r="P15" i="20"/>
  <c r="P35" i="20"/>
  <c r="P19" i="20"/>
  <c r="P39" i="20"/>
  <c r="AX15" i="20"/>
  <c r="AX17" i="20"/>
  <c r="P25" i="20"/>
  <c r="BP37" i="20"/>
  <c r="CP39" i="20"/>
  <c r="P23" i="20"/>
  <c r="P43" i="20"/>
  <c r="AX37" i="20"/>
  <c r="BP15" i="20"/>
  <c r="BP17" i="20"/>
  <c r="AR23" i="20"/>
  <c r="BP25" i="20"/>
  <c r="P38" i="20"/>
  <c r="P31" i="20"/>
  <c r="AB10" i="20"/>
  <c r="P9" i="20"/>
  <c r="BC9" i="20"/>
  <c r="BP9" i="20"/>
  <c r="AR11" i="20"/>
  <c r="DB11" i="20"/>
  <c r="BL11" i="20"/>
  <c r="BP11" i="20"/>
  <c r="AX11" i="20"/>
  <c r="P12" i="20"/>
  <c r="P11" i="20"/>
  <c r="AB9" i="20"/>
  <c r="BW9" i="20"/>
  <c r="AX9" i="20"/>
  <c r="P10" i="20"/>
  <c r="AX7" i="20"/>
  <c r="BP7" i="20"/>
  <c r="P7" i="20"/>
  <c r="P8" i="20"/>
  <c r="AN5" i="20"/>
  <c r="BG5" i="20"/>
  <c r="CP5" i="20"/>
  <c r="AH47" i="20"/>
  <c r="BC27" i="20"/>
  <c r="BW27" i="20"/>
  <c r="AB28" i="20"/>
  <c r="P27" i="20"/>
  <c r="AN27" i="20"/>
  <c r="BG27" i="20"/>
  <c r="CP27" i="20"/>
  <c r="AB27" i="20"/>
  <c r="AR27" i="20"/>
  <c r="BL27" i="20"/>
  <c r="DB27" i="20"/>
  <c r="AX27" i="20"/>
  <c r="BP27" i="20"/>
  <c r="P28" i="20"/>
  <c r="AR25" i="20"/>
  <c r="DB25" i="20"/>
  <c r="AX25" i="20"/>
  <c r="P26" i="20"/>
  <c r="BL25" i="20"/>
  <c r="AB25" i="20"/>
  <c r="BC25" i="20"/>
  <c r="BW25" i="20"/>
  <c r="AB26" i="20"/>
  <c r="AN25" i="20"/>
  <c r="BG25" i="20"/>
  <c r="AX23" i="20"/>
  <c r="BP23" i="20"/>
  <c r="P24" i="20"/>
  <c r="AB23" i="20"/>
  <c r="BC23" i="20"/>
  <c r="BW23" i="20"/>
  <c r="AB24" i="20"/>
  <c r="AN23" i="20"/>
  <c r="BG23" i="20"/>
  <c r="CP23" i="20"/>
  <c r="AN21" i="20"/>
  <c r="BG21" i="20"/>
  <c r="DB21" i="20"/>
  <c r="P22" i="20"/>
  <c r="CP21" i="20"/>
  <c r="AR21" i="20"/>
  <c r="BL21" i="20"/>
  <c r="P21" i="20"/>
  <c r="AX21" i="20"/>
  <c r="BP21" i="20"/>
  <c r="AB21" i="20"/>
  <c r="BC21" i="20"/>
  <c r="BW21" i="20"/>
  <c r="AX19" i="20"/>
  <c r="BP19" i="20"/>
  <c r="P20" i="20"/>
  <c r="AB19" i="20"/>
  <c r="BC19" i="20"/>
  <c r="BW19" i="20"/>
  <c r="AB20" i="20"/>
  <c r="AB17" i="20"/>
  <c r="BC17" i="20"/>
  <c r="BW17" i="20"/>
  <c r="AB18" i="20"/>
  <c r="AN17" i="20"/>
  <c r="BG17" i="20"/>
  <c r="CP17" i="20"/>
  <c r="AR17" i="20"/>
  <c r="BL17" i="20"/>
  <c r="AB15" i="20"/>
  <c r="BW15" i="20"/>
  <c r="AN15" i="20"/>
  <c r="BG15" i="20"/>
  <c r="CP15" i="20"/>
  <c r="BC15" i="20"/>
  <c r="AB16" i="20"/>
  <c r="AR15" i="20"/>
  <c r="BL15" i="20"/>
  <c r="DB15" i="20"/>
  <c r="AR13" i="20"/>
  <c r="P13" i="20"/>
  <c r="AX13" i="20"/>
  <c r="BP13" i="20"/>
  <c r="P14" i="20"/>
  <c r="DB13" i="20"/>
  <c r="AB13" i="20"/>
  <c r="BC13" i="20"/>
  <c r="BW13" i="20"/>
  <c r="AB14" i="20"/>
  <c r="BL13" i="20"/>
  <c r="AN13" i="20"/>
  <c r="BG13" i="20"/>
  <c r="AB11" i="20"/>
  <c r="BC11" i="20"/>
  <c r="BW11" i="20"/>
  <c r="AB12" i="20"/>
  <c r="AN11" i="20"/>
  <c r="BG11" i="20"/>
  <c r="CP11" i="20"/>
  <c r="AN9" i="20"/>
  <c r="BG9" i="20"/>
  <c r="CP9" i="20"/>
  <c r="AR9" i="20"/>
  <c r="BL9" i="20"/>
  <c r="AB7" i="20"/>
  <c r="BC7" i="20"/>
  <c r="BW7" i="20"/>
  <c r="AB8" i="20"/>
  <c r="AN7" i="20"/>
  <c r="BG7" i="20"/>
  <c r="CP7" i="20"/>
  <c r="AR7" i="20"/>
  <c r="BL7" i="20"/>
  <c r="DB7" i="20"/>
  <c r="DB5" i="20"/>
  <c r="P5" i="20"/>
  <c r="AX5" i="20"/>
  <c r="BP5" i="20"/>
  <c r="P6" i="20"/>
  <c r="AR5" i="20"/>
  <c r="BL5" i="20"/>
  <c r="AB5" i="20"/>
  <c r="BC5" i="20"/>
  <c r="BW5" i="20"/>
  <c r="AB29" i="20"/>
  <c r="BW29" i="20"/>
  <c r="BG29" i="20"/>
  <c r="CP29" i="20"/>
  <c r="AR29" i="20"/>
  <c r="BL29" i="20"/>
  <c r="DB29" i="20"/>
  <c r="BC29" i="20"/>
  <c r="AB30" i="20"/>
  <c r="AN29" i="20"/>
  <c r="P29" i="20"/>
  <c r="AX29" i="20"/>
  <c r="BP29" i="20"/>
  <c r="P30" i="20"/>
  <c r="CP31" i="20"/>
  <c r="AN31" i="20"/>
  <c r="AR31" i="20"/>
  <c r="BL31" i="20"/>
  <c r="DB31" i="20"/>
  <c r="AX31" i="20"/>
  <c r="BP31" i="20"/>
  <c r="P32" i="20"/>
  <c r="AB31" i="20"/>
  <c r="BC31" i="20"/>
  <c r="BW31" i="20"/>
  <c r="AB32" i="20"/>
  <c r="AX33" i="20"/>
  <c r="P34" i="20"/>
  <c r="AB33" i="20"/>
  <c r="BC33" i="20"/>
  <c r="BW33" i="20"/>
  <c r="AB34" i="20"/>
  <c r="P33" i="20"/>
  <c r="BP33" i="20"/>
  <c r="AN33" i="20"/>
  <c r="BG33" i="20"/>
  <c r="CP33" i="20"/>
  <c r="AR33" i="20"/>
  <c r="BL33" i="20"/>
  <c r="DB33" i="20"/>
  <c r="AX35" i="20"/>
  <c r="P36" i="20"/>
  <c r="AB35" i="20"/>
  <c r="BC35" i="20"/>
  <c r="BW35" i="20"/>
  <c r="AB36" i="20"/>
  <c r="BP35" i="20"/>
  <c r="AN35" i="20"/>
  <c r="BG35" i="20"/>
  <c r="CP35" i="20"/>
  <c r="AB37" i="20"/>
  <c r="BC37" i="20"/>
  <c r="BW37" i="20"/>
  <c r="AB38" i="20"/>
  <c r="AN37" i="20"/>
  <c r="BG37" i="20"/>
  <c r="CP37" i="20"/>
  <c r="AR37" i="20"/>
  <c r="BL37" i="20"/>
  <c r="DB37" i="20"/>
  <c r="AR39" i="20"/>
  <c r="BL39" i="20"/>
  <c r="DB39" i="20"/>
  <c r="AX39" i="20"/>
  <c r="BP39" i="20"/>
  <c r="P40" i="20"/>
  <c r="AB39" i="20"/>
  <c r="BC39" i="20"/>
  <c r="BW39" i="20"/>
  <c r="P42" i="20"/>
  <c r="BC41" i="20"/>
  <c r="AB42" i="20"/>
  <c r="AX41" i="20"/>
  <c r="P41" i="20"/>
  <c r="BP41" i="20"/>
  <c r="AB41" i="20"/>
  <c r="BW41" i="20"/>
  <c r="AN41" i="20"/>
  <c r="BG41" i="20"/>
  <c r="CP41" i="20"/>
  <c r="AR41" i="20"/>
  <c r="BL41" i="20"/>
  <c r="AB43" i="20"/>
  <c r="BC43" i="20"/>
  <c r="BW43" i="20"/>
  <c r="AB44" i="20"/>
  <c r="AN43" i="20"/>
  <c r="BG43" i="20"/>
  <c r="AZ47" i="20"/>
  <c r="CT8" i="22" l="1"/>
  <c r="CT10" i="22"/>
  <c r="CT12" i="22"/>
  <c r="CT14" i="22"/>
  <c r="CT16" i="22"/>
  <c r="CT18" i="22"/>
  <c r="CT20" i="22"/>
  <c r="CT22" i="22"/>
  <c r="CT24" i="22"/>
  <c r="CT26" i="22"/>
  <c r="CT28" i="22"/>
  <c r="CT30" i="22"/>
  <c r="CT32" i="22"/>
  <c r="CT34" i="22"/>
  <c r="CT36" i="22"/>
  <c r="CT38" i="22"/>
  <c r="CT40" i="22"/>
  <c r="CT42" i="22"/>
  <c r="CT44" i="22"/>
  <c r="CB8" i="22"/>
  <c r="CB10" i="22"/>
  <c r="CB12" i="22"/>
  <c r="CB14" i="22"/>
  <c r="CB16" i="22"/>
  <c r="CB18" i="22"/>
  <c r="CB20" i="22"/>
  <c r="CB22" i="22"/>
  <c r="CB24" i="22"/>
  <c r="CB26" i="22"/>
  <c r="CB28" i="22"/>
  <c r="CB30" i="22"/>
  <c r="CB32" i="22"/>
  <c r="CB34" i="22"/>
  <c r="CB36" i="22"/>
  <c r="CB38" i="22"/>
  <c r="CB40" i="22"/>
  <c r="CB42" i="22"/>
  <c r="CB44" i="22"/>
  <c r="H45" i="22"/>
  <c r="BN44" i="22"/>
  <c r="BH44" i="22"/>
  <c r="AY44" i="22"/>
  <c r="AL44" i="22"/>
  <c r="AH44" i="22"/>
  <c r="H44" i="22"/>
  <c r="H43" i="22"/>
  <c r="BN42" i="22"/>
  <c r="BH42" i="22"/>
  <c r="AY42" i="22"/>
  <c r="AL42" i="22"/>
  <c r="AH42" i="22"/>
  <c r="H42" i="22"/>
  <c r="H41" i="22"/>
  <c r="BN40" i="22"/>
  <c r="BH40" i="22"/>
  <c r="AY40" i="22"/>
  <c r="AL40" i="22"/>
  <c r="AH40" i="22"/>
  <c r="H40" i="22"/>
  <c r="H39" i="22"/>
  <c r="BN38" i="22"/>
  <c r="BH38" i="22"/>
  <c r="AY38" i="22"/>
  <c r="AL38" i="22"/>
  <c r="AH38" i="22"/>
  <c r="H38" i="22"/>
  <c r="H37" i="22"/>
  <c r="BN36" i="22"/>
  <c r="BH36" i="22"/>
  <c r="AY36" i="22"/>
  <c r="AL36" i="22"/>
  <c r="AH36" i="22"/>
  <c r="H36" i="22"/>
  <c r="H35" i="22"/>
  <c r="BN34" i="22"/>
  <c r="BH34" i="22"/>
  <c r="AY34" i="22"/>
  <c r="AL34" i="22"/>
  <c r="AH34" i="22"/>
  <c r="H34" i="22"/>
  <c r="H33" i="22"/>
  <c r="BN32" i="22"/>
  <c r="BH32" i="22"/>
  <c r="AY32" i="22"/>
  <c r="AL32" i="22"/>
  <c r="AH32" i="22"/>
  <c r="H32" i="22"/>
  <c r="H31" i="22"/>
  <c r="BN30" i="22"/>
  <c r="BH30" i="22"/>
  <c r="AY30" i="22"/>
  <c r="AL30" i="22"/>
  <c r="AH30" i="22"/>
  <c r="H30" i="22"/>
  <c r="H29" i="22"/>
  <c r="BN28" i="22"/>
  <c r="BH28" i="22"/>
  <c r="AY28" i="22"/>
  <c r="AL28" i="22"/>
  <c r="AH28" i="22"/>
  <c r="H28" i="22"/>
  <c r="H27" i="22"/>
  <c r="BN26" i="22"/>
  <c r="BH26" i="22"/>
  <c r="AY26" i="22"/>
  <c r="AL26" i="22"/>
  <c r="AH26" i="22"/>
  <c r="H26" i="22"/>
  <c r="H25" i="22"/>
  <c r="BN24" i="22"/>
  <c r="BH24" i="22"/>
  <c r="AY24" i="22"/>
  <c r="AL24" i="22"/>
  <c r="AH24" i="22"/>
  <c r="H24" i="22"/>
  <c r="H23" i="22"/>
  <c r="BN22" i="22"/>
  <c r="BH22" i="22"/>
  <c r="AY22" i="22"/>
  <c r="AL22" i="22"/>
  <c r="AH22" i="22"/>
  <c r="H22" i="22"/>
  <c r="H21" i="22"/>
  <c r="BN20" i="22"/>
  <c r="BH20" i="22"/>
  <c r="AY20" i="22"/>
  <c r="AL20" i="22"/>
  <c r="AH20" i="22"/>
  <c r="H20" i="22"/>
  <c r="H19" i="22"/>
  <c r="BN18" i="22"/>
  <c r="BH18" i="22"/>
  <c r="AY18" i="22"/>
  <c r="AL18" i="22"/>
  <c r="AH18" i="22"/>
  <c r="H18" i="22"/>
  <c r="H17" i="22"/>
  <c r="BN16" i="22"/>
  <c r="BH16" i="22"/>
  <c r="AY16" i="22"/>
  <c r="AL16" i="22"/>
  <c r="AH16" i="22"/>
  <c r="H16" i="22"/>
  <c r="H15" i="22"/>
  <c r="BN14" i="22"/>
  <c r="BH14" i="22"/>
  <c r="AY14" i="22"/>
  <c r="AL14" i="22"/>
  <c r="AH14" i="22"/>
  <c r="H14" i="22"/>
  <c r="BN12" i="22"/>
  <c r="BH12" i="22"/>
  <c r="AY12" i="22"/>
  <c r="AL12" i="22"/>
  <c r="BN10" i="22"/>
  <c r="BH10" i="22"/>
  <c r="AY10" i="22"/>
  <c r="AL10" i="22"/>
  <c r="BN8" i="22"/>
  <c r="BH8" i="22"/>
  <c r="AY8" i="22"/>
  <c r="AL8" i="22"/>
  <c r="BN6" i="22"/>
  <c r="CB6" i="22"/>
  <c r="CT6" i="22"/>
  <c r="BH6" i="22"/>
  <c r="AY6" i="22"/>
  <c r="AL6" i="22"/>
  <c r="AH12" i="22" l="1"/>
  <c r="H13" i="22"/>
  <c r="H12" i="22"/>
  <c r="H10" i="22"/>
  <c r="AH10" i="22"/>
  <c r="H11" i="22"/>
  <c r="H9" i="22"/>
  <c r="H8" i="22"/>
  <c r="AH8" i="22"/>
  <c r="H7" i="22"/>
  <c r="AH6" i="22"/>
  <c r="H6" i="22"/>
  <c r="BV45" i="20"/>
  <c r="U53" i="20" l="1"/>
  <c r="M48" i="18"/>
  <c r="H30" i="18"/>
  <c r="H10" i="18"/>
  <c r="H28" i="18"/>
  <c r="H22" i="18"/>
  <c r="BH46" i="18"/>
  <c r="H18" i="18"/>
  <c r="H34" i="18"/>
  <c r="H32" i="18"/>
  <c r="H14" i="18"/>
  <c r="BX46" i="18"/>
  <c r="H38" i="18"/>
  <c r="H20" i="18"/>
  <c r="N55" i="18"/>
  <c r="H24" i="18"/>
  <c r="CN46" i="18"/>
  <c r="BH48" i="18"/>
  <c r="M46" i="18"/>
  <c r="H16" i="18"/>
  <c r="H44" i="18"/>
  <c r="H8" i="18"/>
  <c r="H6" i="18"/>
  <c r="H12" i="18"/>
  <c r="H26" i="18"/>
  <c r="BX48" i="18"/>
  <c r="H40" i="18"/>
  <c r="H42" i="18"/>
  <c r="H36" i="18"/>
  <c r="J29" i="7" l="1"/>
  <c r="J27" i="7"/>
  <c r="J25" i="7"/>
  <c r="J23" i="7"/>
  <c r="AE47" i="7"/>
  <c r="Y47" i="7"/>
  <c r="P47" i="7"/>
  <c r="AE35" i="7"/>
  <c r="Y35" i="7"/>
  <c r="P35" i="7"/>
  <c r="CJ13" i="20"/>
  <c r="CJ11" i="20"/>
  <c r="CJ7" i="20"/>
  <c r="CJ5" i="20"/>
  <c r="CJ9" i="20" l="1"/>
  <c r="CD5" i="20"/>
  <c r="CD7" i="20"/>
  <c r="CD9" i="20"/>
  <c r="CD11" i="20"/>
  <c r="CD13" i="20"/>
  <c r="CD15" i="20"/>
  <c r="CD17" i="20"/>
  <c r="CD19" i="20"/>
  <c r="CD21" i="20"/>
  <c r="CD23" i="20"/>
  <c r="CD25" i="20"/>
  <c r="CD27" i="20"/>
  <c r="CD29" i="20"/>
  <c r="CD31" i="20"/>
  <c r="CD33" i="20"/>
  <c r="CD35" i="20"/>
  <c r="CD37" i="20"/>
  <c r="CD39" i="20"/>
  <c r="CD41" i="20"/>
  <c r="CD43" i="20"/>
  <c r="CJ15" i="20"/>
  <c r="CJ17" i="20"/>
  <c r="CJ19" i="20"/>
  <c r="CJ21" i="20"/>
  <c r="CJ23" i="20"/>
  <c r="CJ25" i="20"/>
  <c r="CJ27" i="20"/>
  <c r="CJ29" i="20"/>
  <c r="CJ31" i="20"/>
  <c r="CJ33" i="20"/>
  <c r="CJ35" i="20"/>
  <c r="CJ37" i="20"/>
  <c r="CJ39" i="20"/>
  <c r="CJ41" i="20"/>
  <c r="CJ43" i="20"/>
  <c r="CG45" i="20"/>
  <c r="V45" i="20"/>
  <c r="AH4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朝日新聞社</author>
    <author>tasimarie</author>
  </authors>
  <commentList>
    <comment ref="CV2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学校に番号を振っている場合はこちらへ入力してください</t>
        </r>
      </text>
    </comment>
    <comment ref="BT5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入力セルをマウスでクリックして選択すると、右側に「▼」ボタンが表示されます。▼をクリックしてリストから「右・左・両」を選択してください。</t>
        </r>
      </text>
    </comment>
    <comment ref="C6" authorId="1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☆主将には○印をつけてください。
　（赤い○の図形を必要に応じて
　　移動してください）
☆１０番以降の選手の守備位置を
　　（　）書きで入力してください。</t>
        </r>
      </text>
    </comment>
    <comment ref="BV50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西暦で直接入力してください。
</t>
        </r>
        <r>
          <rPr>
            <sz val="12"/>
            <color indexed="81"/>
            <rFont val="ＭＳ Ｐゴシック"/>
            <family val="3"/>
            <charset val="128"/>
          </rPr>
          <t>【例】　2003</t>
        </r>
      </text>
    </comment>
    <comment ref="N52" authorId="1" shapeId="0" xr:uid="{00000000-0006-0000-0000-000005000000}">
      <text>
        <r>
          <rPr>
            <sz val="12"/>
            <color indexed="81"/>
            <rFont val="ＭＳ Ｐゴシック"/>
            <family val="3"/>
            <charset val="128"/>
          </rPr>
          <t>正式な学校所在地
を入力してください。</t>
        </r>
      </text>
    </comment>
    <comment ref="BQ52" authorId="1" shapeId="0" xr:uid="{00000000-0006-0000-0000-000006000000}">
      <text>
        <r>
          <rPr>
            <sz val="12"/>
            <color indexed="81"/>
            <rFont val="ＭＳ Ｐゴシック"/>
            <family val="3"/>
            <charset val="128"/>
          </rPr>
          <t>学校電話番号を半角で入力してください。</t>
        </r>
      </text>
    </comment>
    <comment ref="N55" authorId="1" shapeId="0" xr:uid="{00000000-0006-0000-0000-000007000000}">
      <text>
        <r>
          <rPr>
            <sz val="12"/>
            <color indexed="81"/>
            <rFont val="ＭＳ Ｐゴシック"/>
            <family val="3"/>
            <charset val="128"/>
          </rPr>
          <t>学校名のフリガナを
入力してください。</t>
        </r>
      </text>
    </comment>
    <comment ref="BK55" authorId="1" shapeId="0" xr:uid="{00000000-0006-0000-0000-000008000000}">
      <text>
        <r>
          <rPr>
            <sz val="12"/>
            <color indexed="81"/>
            <rFont val="ＭＳ Ｐゴシック"/>
            <family val="3"/>
            <charset val="128"/>
          </rPr>
          <t>☆校長名を入力してください。
☆氏名の間は1コマ空けてください。</t>
        </r>
      </text>
    </comment>
    <comment ref="CV55" authorId="1" shapeId="0" xr:uid="{00000000-0006-0000-0000-000009000000}">
      <text>
        <r>
          <rPr>
            <sz val="12"/>
            <color indexed="81"/>
            <rFont val="ＭＳ Ｐゴシック"/>
            <family val="3"/>
            <charset val="128"/>
          </rPr>
          <t>提出する全ての資格証明書に
学校長の公印を押印してください。</t>
        </r>
      </text>
    </comment>
    <comment ref="N56" authorId="1" shapeId="0" xr:uid="{00000000-0006-0000-0000-00000A000000}">
      <text>
        <r>
          <rPr>
            <sz val="12"/>
            <color indexed="81"/>
            <rFont val="ＭＳ Ｐゴシック"/>
            <family val="3"/>
            <charset val="128"/>
          </rPr>
          <t xml:space="preserve">正式な学校名（県立等も）を入力してください。
</t>
        </r>
      </text>
    </comment>
    <comment ref="U62" authorId="1" shapeId="0" xr:uid="{00000000-0006-0000-00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西暦で直接入力してください。
</t>
        </r>
        <r>
          <rPr>
            <sz val="12"/>
            <color indexed="81"/>
            <rFont val="ＭＳ Ｐゴシック"/>
            <family val="3"/>
            <charset val="128"/>
          </rPr>
          <t>【例】　2003</t>
        </r>
      </text>
    </comment>
    <comment ref="AD62" authorId="1" shapeId="0" xr:uid="{00000000-0006-0000-00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直接入力してください。</t>
        </r>
      </text>
    </comment>
    <comment ref="AJ62" authorId="1" shapeId="0" xr:uid="{00000000-0006-0000-00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>直接入力してください。</t>
        </r>
      </text>
    </comment>
    <comment ref="CV62" authorId="1" shapeId="0" xr:uid="{00000000-0006-0000-0000-00000E000000}">
      <text>
        <r>
          <rPr>
            <sz val="12"/>
            <color indexed="81"/>
            <rFont val="ＭＳ Ｐゴシック"/>
            <family val="3"/>
            <charset val="128"/>
          </rPr>
          <t>提出する全ての資格証明書に
学校医の公印を押印してください。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tasimarie</author>
    <author>朝日新聞社</author>
  </authors>
  <commentList>
    <comment ref="AP2" authorId="0" shapeId="0" xr:uid="{00000000-0006-0000-07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正式な学校名（県立等も）を入力してください。
</t>
        </r>
      </text>
    </comment>
    <comment ref="CV2" authorId="1" shapeId="0" xr:uid="{00000000-0006-0000-0700-000002000000}">
      <text>
        <r>
          <rPr>
            <sz val="12"/>
            <color indexed="81"/>
            <rFont val="MS P ゴシック"/>
            <family val="3"/>
            <charset val="128"/>
          </rPr>
          <t>学校に番号を振っている場合はこちらへ入力してください</t>
        </r>
      </text>
    </comment>
    <comment ref="BT5" authorId="1" shapeId="0" xr:uid="{00000000-0006-0000-0700-000003000000}">
      <text>
        <r>
          <rPr>
            <sz val="12"/>
            <color indexed="81"/>
            <rFont val="ＭＳ Ｐゴシック"/>
            <family val="3"/>
            <charset val="128"/>
          </rPr>
          <t>入力セルをマウスでクリックして選択すると、右側に「▼」ボタンが表示されます。▼をクリックしてリストから「右・左・両」を選択してください。</t>
        </r>
      </text>
    </comment>
    <comment ref="C6" authorId="0" shapeId="0" xr:uid="{00000000-0006-0000-0700-000004000000}">
      <text>
        <r>
          <rPr>
            <sz val="12"/>
            <color indexed="81"/>
            <rFont val="ＭＳ Ｐゴシック"/>
            <family val="3"/>
            <charset val="128"/>
          </rPr>
          <t>☆主将には○印をつけてください。
　（赤い○の図形を必要に応じて
　　移動してください）
☆１０番以降の選手の守備位置を
　　（　）書きで入力してください。</t>
        </r>
      </text>
    </comment>
    <comment ref="H6" authorId="0" shapeId="0" xr:uid="{00000000-0006-0000-0700-000005000000}">
      <text>
        <r>
          <rPr>
            <sz val="12"/>
            <color indexed="81"/>
            <rFont val="ＭＳ Ｐゴシック"/>
            <family val="3"/>
            <charset val="128"/>
          </rPr>
          <t>☆漢字氏名を入力すると、フリガナが入力されます。
☆正しいフリガナでない場合は、数式を消去して直接入力
　してください。その際、氏と名の間は1マス空けてください。
☆再び数式を入れる場合は、コピー貼り付けで可能です。</t>
        </r>
      </text>
    </comment>
    <comment ref="AH6" authorId="0" shapeId="0" xr:uid="{00000000-0006-0000-0700-000006000000}">
      <text>
        <r>
          <rPr>
            <sz val="12"/>
            <color indexed="81"/>
            <rFont val="ＭＳ Ｐゴシック"/>
            <family val="3"/>
            <charset val="128"/>
          </rPr>
          <t>数字は半角で入力してください。</t>
        </r>
      </text>
    </comment>
    <comment ref="AL6" authorId="0" shapeId="0" xr:uid="{00000000-0006-0000-07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☆数字は半角で入力してください。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　【例】2003/01/01　2003・01・01
☆01・02などがうまく表示されないとき
　は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セルの書式設定の表示形式で
　文字列を選択</t>
        </r>
        <r>
          <rPr>
            <sz val="12"/>
            <color indexed="81"/>
            <rFont val="ＭＳ Ｐゴシック"/>
            <family val="3"/>
            <charset val="128"/>
          </rPr>
          <t>し入力してください。</t>
        </r>
      </text>
    </comment>
    <comment ref="AY6" authorId="0" shapeId="0" xr:uid="{00000000-0006-0000-07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☆数字は半角で入力してください。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　【例】2003/04　2003・04
☆01・02などがうまく表示されないとき
　は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セルの書式設定の表示形式で
　文字列を選択</t>
        </r>
        <r>
          <rPr>
            <sz val="12"/>
            <color indexed="81"/>
            <rFont val="ＭＳ Ｐゴシック"/>
            <family val="3"/>
            <charset val="128"/>
          </rPr>
          <t>し入力してください。</t>
        </r>
      </text>
    </comment>
    <comment ref="BH6" authorId="0" shapeId="0" xr:uid="{00000000-0006-0000-0700-000009000000}">
      <text>
        <r>
          <rPr>
            <sz val="12"/>
            <color indexed="81"/>
            <rFont val="ＭＳ Ｐゴシック"/>
            <family val="3"/>
            <charset val="128"/>
          </rPr>
          <t>数字は半角で入力してください。</t>
        </r>
      </text>
    </comment>
    <comment ref="BN6" authorId="1" shapeId="0" xr:uid="{00000000-0006-0000-0700-00000A000000}">
      <text>
        <r>
          <rPr>
            <sz val="12"/>
            <color indexed="81"/>
            <rFont val="MS P ゴシック"/>
            <family val="3"/>
            <charset val="128"/>
          </rPr>
          <t>数字は半角で入力してください</t>
        </r>
      </text>
    </comment>
    <comment ref="CB6" authorId="1" shapeId="0" xr:uid="{00000000-0006-0000-0700-00000B000000}">
      <text>
        <r>
          <rPr>
            <sz val="12"/>
            <color indexed="81"/>
            <rFont val="ＭＳ Ｐゴシック"/>
            <family val="3"/>
            <charset val="128"/>
          </rPr>
          <t>学校名（中学は省略）を入力してください。
他都道府県の場合、学校名の後の(　)内に都道府県名（都、道、府、県は省略）を記入してください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" authorId="0" shapeId="0" xr:uid="{00000000-0006-0000-0700-00000C000000}">
      <text>
        <r>
          <rPr>
            <sz val="12"/>
            <color indexed="81"/>
            <rFont val="ＭＳ Ｐゴシック"/>
            <family val="3"/>
            <charset val="128"/>
          </rPr>
          <t>☆漢字氏名を入力してください。
☆氏名の間は1マス空けてください。</t>
        </r>
      </text>
    </comment>
    <comment ref="BV50" authorId="0" shapeId="0" xr:uid="{00000000-0006-0000-07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西暦で直接入力してください。
</t>
        </r>
        <r>
          <rPr>
            <sz val="12"/>
            <color indexed="81"/>
            <rFont val="ＭＳ Ｐゴシック"/>
            <family val="3"/>
            <charset val="128"/>
          </rPr>
          <t>【例】　2003</t>
        </r>
      </text>
    </comment>
    <comment ref="N52" authorId="0" shapeId="0" xr:uid="{00000000-0006-0000-0700-00000E000000}">
      <text>
        <r>
          <rPr>
            <sz val="12"/>
            <color indexed="81"/>
            <rFont val="ＭＳ Ｐゴシック"/>
            <family val="3"/>
            <charset val="128"/>
          </rPr>
          <t>正式な学校所在地
を入力してください。</t>
        </r>
      </text>
    </comment>
    <comment ref="BQ52" authorId="0" shapeId="0" xr:uid="{00000000-0006-0000-0700-00000F000000}">
      <text>
        <r>
          <rPr>
            <sz val="12"/>
            <color indexed="81"/>
            <rFont val="ＭＳ Ｐゴシック"/>
            <family val="3"/>
            <charset val="128"/>
          </rPr>
          <t>学校電話番号を半角で入力してください。</t>
        </r>
      </text>
    </comment>
    <comment ref="N55" authorId="0" shapeId="0" xr:uid="{00000000-0006-0000-0700-000010000000}">
      <text>
        <r>
          <rPr>
            <sz val="12"/>
            <color indexed="81"/>
            <rFont val="ＭＳ Ｐゴシック"/>
            <family val="3"/>
            <charset val="128"/>
          </rPr>
          <t>学校名のフリガナを
入力してください。</t>
        </r>
      </text>
    </comment>
    <comment ref="BK55" authorId="0" shapeId="0" xr:uid="{00000000-0006-0000-0700-000011000000}">
      <text>
        <r>
          <rPr>
            <sz val="12"/>
            <color indexed="81"/>
            <rFont val="ＭＳ Ｐゴシック"/>
            <family val="3"/>
            <charset val="128"/>
          </rPr>
          <t>☆校長名を入力してください。
☆氏名の間は1コマ空けてください。</t>
        </r>
      </text>
    </comment>
    <comment ref="CV55" authorId="0" shapeId="0" xr:uid="{00000000-0006-0000-0700-000012000000}">
      <text>
        <r>
          <rPr>
            <sz val="12"/>
            <color indexed="81"/>
            <rFont val="ＭＳ Ｐゴシック"/>
            <family val="3"/>
            <charset val="128"/>
          </rPr>
          <t>提出する全ての資格証明書に
学校長の公印を押印してください。</t>
        </r>
      </text>
    </comment>
    <comment ref="N56" authorId="0" shapeId="0" xr:uid="{00000000-0006-0000-0700-000013000000}">
      <text>
        <r>
          <rPr>
            <sz val="12"/>
            <color indexed="81"/>
            <rFont val="ＭＳ Ｐゴシック"/>
            <family val="3"/>
            <charset val="128"/>
          </rPr>
          <t xml:space="preserve">正式な学校名（県立等も）を入力してください。
</t>
        </r>
      </text>
    </comment>
    <comment ref="U62" authorId="0" shapeId="0" xr:uid="{00000000-0006-0000-0700-00001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西暦で直接入力してください。
</t>
        </r>
        <r>
          <rPr>
            <sz val="12"/>
            <color indexed="81"/>
            <rFont val="ＭＳ Ｐゴシック"/>
            <family val="3"/>
            <charset val="128"/>
          </rPr>
          <t>【例】　2003</t>
        </r>
      </text>
    </comment>
    <comment ref="AD62" authorId="0" shapeId="0" xr:uid="{00000000-0006-0000-0700-000015000000}">
      <text>
        <r>
          <rPr>
            <b/>
            <sz val="12"/>
            <color indexed="81"/>
            <rFont val="ＭＳ Ｐゴシック"/>
            <family val="3"/>
            <charset val="128"/>
          </rPr>
          <t>直接入力してください。</t>
        </r>
      </text>
    </comment>
    <comment ref="AJ62" authorId="0" shapeId="0" xr:uid="{00000000-0006-0000-07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>直接入力してください。</t>
        </r>
      </text>
    </comment>
    <comment ref="CV62" authorId="0" shapeId="0" xr:uid="{00000000-0006-0000-0700-000017000000}">
      <text>
        <r>
          <rPr>
            <sz val="12"/>
            <color indexed="81"/>
            <rFont val="ＭＳ Ｐゴシック"/>
            <family val="3"/>
            <charset val="128"/>
          </rPr>
          <t>提出する全ての資格証明書に
学校医の公印を押印してください。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菅野　均</author>
    <author>Hitoshi Kanno</author>
  </authors>
  <commentList>
    <comment ref="D5" authorId="0" shapeId="0" xr:uid="{00000000-0006-0000-0800-000001000000}">
      <text>
        <r>
          <rPr>
            <b/>
            <sz val="14"/>
            <color indexed="12"/>
            <rFont val="ＭＳ Ｐゴシック"/>
            <family val="3"/>
            <charset val="128"/>
          </rPr>
          <t>選手入力用シートから</t>
        </r>
        <r>
          <rPr>
            <b/>
            <sz val="14"/>
            <color indexed="10"/>
            <rFont val="ＭＳ Ｐゴシック"/>
            <family val="3"/>
            <charset val="128"/>
          </rPr>
          <t>該当する選手</t>
        </r>
        <r>
          <rPr>
            <b/>
            <sz val="14"/>
            <color indexed="12"/>
            <rFont val="ＭＳ Ｐゴシック"/>
            <family val="3"/>
            <charset val="128"/>
          </rPr>
          <t>の</t>
        </r>
        <r>
          <rPr>
            <b/>
            <sz val="14"/>
            <color indexed="10"/>
            <rFont val="ＭＳ Ｐゴシック"/>
            <family val="3"/>
            <charset val="128"/>
          </rPr>
          <t>登録№</t>
        </r>
        <r>
          <rPr>
            <b/>
            <sz val="14"/>
            <color indexed="12"/>
            <rFont val="ＭＳ Ｐゴシック"/>
            <family val="3"/>
            <charset val="128"/>
          </rPr>
          <t>を入力してください</t>
        </r>
      </text>
    </comment>
    <comment ref="E2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 xml:space="preserve">10～20までは主たる守備位置を記入
</t>
        </r>
        <r>
          <rPr>
            <sz val="11"/>
            <color indexed="10"/>
            <rFont val="ＭＳ Ｐゴシック"/>
            <family val="3"/>
            <charset val="128"/>
          </rPr>
          <t>下記番号で
入力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>１．</t>
        </r>
        <r>
          <rPr>
            <sz val="12"/>
            <color indexed="81"/>
            <rFont val="ＭＳ Ｐゴシック"/>
            <family val="3"/>
            <charset val="128"/>
          </rPr>
          <t>投手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>２．</t>
        </r>
        <r>
          <rPr>
            <sz val="12"/>
            <color indexed="81"/>
            <rFont val="ＭＳ Ｐゴシック"/>
            <family val="3"/>
            <charset val="128"/>
          </rPr>
          <t>捕手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>３．</t>
        </r>
        <r>
          <rPr>
            <sz val="12"/>
            <color indexed="81"/>
            <rFont val="ＭＳ Ｐゴシック"/>
            <family val="3"/>
            <charset val="128"/>
          </rPr>
          <t>内野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>４．</t>
        </r>
        <r>
          <rPr>
            <sz val="12"/>
            <color indexed="81"/>
            <rFont val="ＭＳ Ｐゴシック"/>
            <family val="3"/>
            <charset val="128"/>
          </rPr>
          <t>外野</t>
        </r>
      </text>
    </comment>
    <comment ref="AC65" authorId="1" shapeId="0" xr:uid="{00000000-0006-0000-0800-000003000000}">
      <text>
        <r>
          <rPr>
            <b/>
            <sz val="20"/>
            <color indexed="10"/>
            <rFont val="ＭＳ Ｐゴシック"/>
            <family val="3"/>
            <charset val="128"/>
          </rPr>
          <t>確　認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4"/>
            <color indexed="12"/>
            <rFont val="ＭＳ Ｐゴシック"/>
            <family val="3"/>
            <charset val="128"/>
          </rPr>
          <t>大会名の確認をして下さい。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Hitoshi Kanno</author>
  </authors>
  <commentList>
    <comment ref="AI12" authorId="0" shapeId="0" xr:uid="{00000000-0006-0000-09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抹消事由を忘れず記入下さい。
「</t>
        </r>
        <r>
          <rPr>
            <b/>
            <sz val="12"/>
            <color indexed="12"/>
            <rFont val="ＭＳ Ｐゴシック"/>
            <family val="3"/>
            <charset val="128"/>
          </rPr>
          <t>チーム事情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」等は認めません。
</t>
        </r>
        <r>
          <rPr>
            <b/>
            <sz val="12"/>
            <color indexed="12"/>
            <rFont val="ＭＳ Ｐゴシック"/>
            <family val="3"/>
            <charset val="128"/>
          </rPr>
          <t>東北大会</t>
        </r>
        <r>
          <rPr>
            <b/>
            <sz val="12"/>
            <color indexed="10"/>
            <rFont val="ＭＳ Ｐゴシック"/>
            <family val="3"/>
            <charset val="128"/>
          </rPr>
          <t>では、「</t>
        </r>
        <r>
          <rPr>
            <b/>
            <sz val="12"/>
            <color indexed="12"/>
            <rFont val="ＭＳ Ｐゴシック"/>
            <family val="3"/>
            <charset val="128"/>
          </rPr>
          <t>診断書</t>
        </r>
        <r>
          <rPr>
            <b/>
            <sz val="12"/>
            <color indexed="10"/>
            <rFont val="ＭＳ Ｐゴシック"/>
            <family val="3"/>
            <charset val="128"/>
          </rPr>
          <t>」が必要になります。</t>
        </r>
      </text>
    </comment>
    <comment ref="F23" authorId="0" shapeId="0" xr:uid="{00000000-0006-0000-09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新規登録者</t>
        </r>
        <r>
          <rPr>
            <b/>
            <sz val="12"/>
            <color indexed="81"/>
            <rFont val="ＭＳ Ｐゴシック"/>
            <family val="3"/>
            <charset val="128"/>
          </rPr>
          <t>の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背番号
</t>
        </r>
        <r>
          <rPr>
            <b/>
            <sz val="12"/>
            <color indexed="81"/>
            <rFont val="ＭＳ Ｐゴシック"/>
            <family val="3"/>
            <charset val="128"/>
          </rPr>
          <t>を入力して下さい。</t>
        </r>
      </text>
    </comment>
  </commentList>
</comments>
</file>

<file path=xl/sharedStrings.xml><?xml version="1.0" encoding="utf-8"?>
<sst xmlns="http://schemas.openxmlformats.org/spreadsheetml/2006/main" count="496" uniqueCount="214">
  <si>
    <t>入学年月</t>
    <rPh sb="0" eb="2">
      <t>ニュウガク</t>
    </rPh>
    <rPh sb="2" eb="3">
      <t>ネン</t>
    </rPh>
    <rPh sb="3" eb="4">
      <t>ツキ</t>
    </rPh>
    <phoneticPr fontId="4"/>
  </si>
  <si>
    <t>学年</t>
    <rPh sb="0" eb="2">
      <t>ガクネン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</si>
  <si>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</si>
  <si>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</si>
  <si>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</si>
  <si>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体重
(㎏)</t>
    <rPh sb="0" eb="2">
      <t>タイジュウ</t>
    </rPh>
    <phoneticPr fontId="4"/>
  </si>
  <si>
    <t>身長
(㎝)</t>
    <rPh sb="0" eb="2">
      <t>シンチョウ</t>
    </rPh>
    <phoneticPr fontId="4"/>
  </si>
  <si>
    <t>監　　督</t>
    <rPh sb="0" eb="1">
      <t>ラン</t>
    </rPh>
    <rPh sb="3" eb="4">
      <t>ヨシ</t>
    </rPh>
    <phoneticPr fontId="4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</si>
  <si>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4"/>
  </si>
  <si>
    <t>）</t>
    <phoneticPr fontId="4"/>
  </si>
  <si>
    <t>（</t>
    <phoneticPr fontId="4"/>
  </si>
  <si>
    <t>選手資格証明書</t>
    <rPh sb="0" eb="2">
      <t>センシュ</t>
    </rPh>
    <rPh sb="2" eb="4">
      <t>シカク</t>
    </rPh>
    <rPh sb="4" eb="7">
      <t>ショウメイショ</t>
    </rPh>
    <phoneticPr fontId="4"/>
  </si>
  <si>
    <t>背番号</t>
    <rPh sb="0" eb="3">
      <t>セバンゴウ</t>
    </rPh>
    <phoneticPr fontId="4"/>
  </si>
  <si>
    <t>(西　暦)</t>
    <rPh sb="1" eb="2">
      <t>ニシ</t>
    </rPh>
    <rPh sb="3" eb="4">
      <t>コヨミ</t>
    </rPh>
    <phoneticPr fontId="4"/>
  </si>
  <si>
    <t>学校電話番号</t>
    <rPh sb="0" eb="2">
      <t>ガッコウ</t>
    </rPh>
    <rPh sb="2" eb="4">
      <t>デンワ</t>
    </rPh>
    <rPh sb="4" eb="6">
      <t>バンゴウ</t>
    </rPh>
    <phoneticPr fontId="4"/>
  </si>
  <si>
    <t>責 任 教 師</t>
    <rPh sb="0" eb="1">
      <t>セキ</t>
    </rPh>
    <rPh sb="2" eb="3">
      <t>ニン</t>
    </rPh>
    <rPh sb="4" eb="5">
      <t>キョウ</t>
    </rPh>
    <rPh sb="6" eb="7">
      <t>シ</t>
    </rPh>
    <phoneticPr fontId="4"/>
  </si>
  <si>
    <t>学校所在地</t>
    <rPh sb="0" eb="2">
      <t>ガッコウ</t>
    </rPh>
    <rPh sb="2" eb="5">
      <t>ショザイチ</t>
    </rPh>
    <phoneticPr fontId="4"/>
  </si>
  <si>
    <t>学  校  名</t>
    <rPh sb="0" eb="1">
      <t>ガク</t>
    </rPh>
    <rPh sb="3" eb="4">
      <t>コウ</t>
    </rPh>
    <rPh sb="6" eb="7">
      <t>メイ</t>
    </rPh>
    <phoneticPr fontId="4"/>
  </si>
  <si>
    <t>校長印
(公印)</t>
    <rPh sb="0" eb="2">
      <t>コウチョウ</t>
    </rPh>
    <rPh sb="2" eb="3">
      <t>イン</t>
    </rPh>
    <rPh sb="5" eb="7">
      <t>コウイン</t>
    </rPh>
    <phoneticPr fontId="4"/>
  </si>
  <si>
    <t>選手健康証明書</t>
    <rPh sb="0" eb="2">
      <t>センシュ</t>
    </rPh>
    <rPh sb="2" eb="4">
      <t>ケンコウ</t>
    </rPh>
    <rPh sb="4" eb="7">
      <t>ショウメイショ</t>
    </rPh>
    <phoneticPr fontId="4"/>
  </si>
  <si>
    <t>上記の者　全員健康診断の時点では</t>
    <rPh sb="0" eb="2">
      <t>ジョウキ</t>
    </rPh>
    <rPh sb="3" eb="4">
      <t>モノ</t>
    </rPh>
    <rPh sb="5" eb="7">
      <t>ゼンイン</t>
    </rPh>
    <rPh sb="7" eb="9">
      <t>ケンコウ</t>
    </rPh>
    <rPh sb="9" eb="11">
      <t>シンダン</t>
    </rPh>
    <rPh sb="12" eb="14">
      <t>ジテン</t>
    </rPh>
    <phoneticPr fontId="4"/>
  </si>
  <si>
    <t>学　校　医</t>
    <rPh sb="0" eb="1">
      <t>ガク</t>
    </rPh>
    <rPh sb="2" eb="3">
      <t>コウ</t>
    </rPh>
    <rPh sb="4" eb="5">
      <t>イ</t>
    </rPh>
    <phoneticPr fontId="4"/>
  </si>
  <si>
    <t>記録員</t>
    <rPh sb="0" eb="3">
      <t>キロクイン</t>
    </rPh>
    <phoneticPr fontId="4"/>
  </si>
  <si>
    <t>　　学 校 名</t>
    <rPh sb="2" eb="3">
      <t>ガク</t>
    </rPh>
    <rPh sb="4" eb="5">
      <t>コウ</t>
    </rPh>
    <rPh sb="6" eb="7">
      <t>メイ</t>
    </rPh>
    <phoneticPr fontId="4"/>
  </si>
  <si>
    <t>)</t>
    <phoneticPr fontId="4"/>
  </si>
  <si>
    <t>(</t>
    <phoneticPr fontId="4"/>
  </si>
  <si>
    <t>▽校長印は必ず公印をご捺印下さい ▽算用数字で記入して下さい（四捨五入） ▽主将には背番号に必ず◎印をつけて下さい ▽投打は利き腕に○印をつけて下さい　▽背番号下のカッコ内は守備位置を記入して下さい</t>
    <rPh sb="1" eb="3">
      <t>コウチョウ</t>
    </rPh>
    <rPh sb="3" eb="4">
      <t>イン</t>
    </rPh>
    <rPh sb="5" eb="6">
      <t>カナラ</t>
    </rPh>
    <rPh sb="7" eb="9">
      <t>コウイン</t>
    </rPh>
    <rPh sb="11" eb="13">
      <t>ナツイン</t>
    </rPh>
    <rPh sb="13" eb="14">
      <t>クダ</t>
    </rPh>
    <rPh sb="18" eb="20">
      <t>サンヨウ</t>
    </rPh>
    <rPh sb="20" eb="22">
      <t>スウジ</t>
    </rPh>
    <rPh sb="23" eb="25">
      <t>キニュウ</t>
    </rPh>
    <rPh sb="27" eb="28">
      <t>クダ</t>
    </rPh>
    <rPh sb="31" eb="35">
      <t>シシャゴニュウ</t>
    </rPh>
    <rPh sb="38" eb="40">
      <t>シュショウ</t>
    </rPh>
    <rPh sb="42" eb="45">
      <t>セバンゴウ</t>
    </rPh>
    <rPh sb="46" eb="47">
      <t>カナラ</t>
    </rPh>
    <rPh sb="49" eb="50">
      <t>シルシ</t>
    </rPh>
    <rPh sb="54" eb="55">
      <t>クダ</t>
    </rPh>
    <rPh sb="59" eb="61">
      <t>トウダ</t>
    </rPh>
    <rPh sb="62" eb="63">
      <t>キ</t>
    </rPh>
    <rPh sb="64" eb="65">
      <t>ウデ</t>
    </rPh>
    <rPh sb="67" eb="68">
      <t>シルシ</t>
    </rPh>
    <rPh sb="72" eb="73">
      <t>クダ</t>
    </rPh>
    <rPh sb="77" eb="80">
      <t>セバンゴウ</t>
    </rPh>
    <rPh sb="80" eb="81">
      <t>シタ</t>
    </rPh>
    <rPh sb="85" eb="86">
      <t>ナイ</t>
    </rPh>
    <rPh sb="87" eb="89">
      <t>シュビ</t>
    </rPh>
    <rPh sb="89" eb="91">
      <t>イチ</t>
    </rPh>
    <rPh sb="92" eb="94">
      <t>キニュウ</t>
    </rPh>
    <rPh sb="96" eb="97">
      <t>クダ</t>
    </rPh>
    <phoneticPr fontId="4"/>
  </si>
  <si>
    <t>▽出身中学校が他都道府県の場合に限り、カッコ内に都道府県名を記入のこと</t>
    <rPh sb="1" eb="3">
      <t>シュッシン</t>
    </rPh>
    <rPh sb="3" eb="6">
      <t>チュウガッコウ</t>
    </rPh>
    <rPh sb="7" eb="8">
      <t>タ</t>
    </rPh>
    <rPh sb="8" eb="12">
      <t>トドウフケン</t>
    </rPh>
    <rPh sb="13" eb="15">
      <t>バアイ</t>
    </rPh>
    <rPh sb="16" eb="17">
      <t>カギ</t>
    </rPh>
    <rPh sb="22" eb="23">
      <t>ナイ</t>
    </rPh>
    <rPh sb="24" eb="28">
      <t>トドウフケン</t>
    </rPh>
    <rPh sb="28" eb="29">
      <t>メイ</t>
    </rPh>
    <rPh sb="30" eb="32">
      <t>キニュウ</t>
    </rPh>
    <phoneticPr fontId="4"/>
  </si>
  <si>
    <t>（○で囲む）</t>
    <rPh sb="3" eb="4">
      <t>カコ</t>
    </rPh>
    <phoneticPr fontId="4"/>
  </si>
  <si>
    <r>
      <t>出身中学校</t>
    </r>
    <r>
      <rPr>
        <sz val="9"/>
        <rFont val="ＭＳ Ｐ明朝"/>
        <family val="1"/>
        <charset val="128"/>
      </rPr>
      <t>(都道府県名)</t>
    </r>
    <rPh sb="0" eb="1">
      <t>デ</t>
    </rPh>
    <rPh sb="1" eb="2">
      <t>ミ</t>
    </rPh>
    <rPh sb="2" eb="3">
      <t>ナカ</t>
    </rPh>
    <rPh sb="3" eb="5">
      <t>ガッコウ</t>
    </rPh>
    <rPh sb="6" eb="8">
      <t>トドウ</t>
    </rPh>
    <rPh sb="8" eb="10">
      <t>フケン</t>
    </rPh>
    <rPh sb="10" eb="11">
      <t>メイ</t>
    </rPh>
    <phoneticPr fontId="4"/>
  </si>
  <si>
    <t>投　　打</t>
    <rPh sb="0" eb="1">
      <t>トウ</t>
    </rPh>
    <rPh sb="3" eb="4">
      <t>ダ</t>
    </rPh>
    <phoneticPr fontId="4"/>
  </si>
  <si>
    <t>記録員</t>
    <rPh sb="0" eb="1">
      <t>キ</t>
    </rPh>
    <rPh sb="1" eb="2">
      <t>ロク</t>
    </rPh>
    <rPh sb="2" eb="3">
      <t>イン</t>
    </rPh>
    <phoneticPr fontId="4"/>
  </si>
  <si>
    <t>･</t>
    <phoneticPr fontId="4"/>
  </si>
  <si>
    <t>様</t>
    <rPh sb="0" eb="1">
      <t>サマ</t>
    </rPh>
    <phoneticPr fontId="4"/>
  </si>
  <si>
    <t>先に提出した「選手資格証明書」の一部を下記のように変更しますので、よろしくお願いします。</t>
    <rPh sb="0" eb="1">
      <t>サキ</t>
    </rPh>
    <rPh sb="2" eb="4">
      <t>テイシュツ</t>
    </rPh>
    <rPh sb="7" eb="9">
      <t>センシュ</t>
    </rPh>
    <rPh sb="9" eb="11">
      <t>シカク</t>
    </rPh>
    <rPh sb="11" eb="14">
      <t>ショウメイショ</t>
    </rPh>
    <rPh sb="16" eb="18">
      <t>イチブ</t>
    </rPh>
    <rPh sb="19" eb="21">
      <t>カキ</t>
    </rPh>
    <rPh sb="25" eb="27">
      <t>ヘンコウ</t>
    </rPh>
    <rPh sb="38" eb="39">
      <t>ネガ</t>
    </rPh>
    <phoneticPr fontId="4"/>
  </si>
  <si>
    <t>事由</t>
    <rPh sb="0" eb="2">
      <t>ジユウ</t>
    </rPh>
    <phoneticPr fontId="4"/>
  </si>
  <si>
    <t>体重
㎏</t>
    <rPh sb="0" eb="2">
      <t>タイジュウ</t>
    </rPh>
    <phoneticPr fontId="4"/>
  </si>
  <si>
    <t>身長
㎝</t>
    <rPh sb="0" eb="2">
      <t>シンチョウ</t>
    </rPh>
    <phoneticPr fontId="4"/>
  </si>
  <si>
    <t/>
  </si>
  <si>
    <t>所在地</t>
    <rPh sb="0" eb="3">
      <t>ショザイチ</t>
    </rPh>
    <phoneticPr fontId="4"/>
  </si>
  <si>
    <t>校名</t>
    <rPh sb="0" eb="2">
      <t>コウメイ</t>
    </rPh>
    <phoneticPr fontId="4"/>
  </si>
  <si>
    <t>校長</t>
    <rPh sb="0" eb="2">
      <t>コウチョウ</t>
    </rPh>
    <phoneticPr fontId="4"/>
  </si>
  <si>
    <t>(フリガナ)</t>
    <phoneticPr fontId="4"/>
  </si>
  <si>
    <t>学校医</t>
    <rPh sb="0" eb="3">
      <t>ガッコウイ</t>
    </rPh>
    <phoneticPr fontId="4"/>
  </si>
  <si>
    <t>大会名</t>
    <rPh sb="0" eb="3">
      <t>タイカイメイ</t>
    </rPh>
    <phoneticPr fontId="4"/>
  </si>
  <si>
    <t>大会参加者変更届</t>
    <rPh sb="0" eb="2">
      <t>タイカイ</t>
    </rPh>
    <rPh sb="2" eb="4">
      <t>サンカ</t>
    </rPh>
    <rPh sb="4" eb="5">
      <t>シャ</t>
    </rPh>
    <rPh sb="5" eb="7">
      <t>ヘンコウ</t>
    </rPh>
    <rPh sb="7" eb="8">
      <t>トド</t>
    </rPh>
    <phoneticPr fontId="4"/>
  </si>
  <si>
    <t>１．登録抹消者氏名および事由</t>
    <rPh sb="2" eb="4">
      <t>トウロク</t>
    </rPh>
    <rPh sb="4" eb="6">
      <t>マッショウ</t>
    </rPh>
    <rPh sb="6" eb="7">
      <t>シャ</t>
    </rPh>
    <rPh sb="7" eb="9">
      <t>シメイ</t>
    </rPh>
    <rPh sb="12" eb="14">
      <t>ジユウ</t>
    </rPh>
    <phoneticPr fontId="4"/>
  </si>
  <si>
    <t>ノッカー</t>
  </si>
  <si>
    <r>
      <t>春季</t>
    </r>
    <r>
      <rPr>
        <sz val="14"/>
        <rFont val="ＭＳ Ｐゴシック"/>
        <family val="3"/>
        <charset val="128"/>
      </rPr>
      <t>東北地区高等学校野球</t>
    </r>
    <r>
      <rPr>
        <sz val="14"/>
        <color indexed="10"/>
        <rFont val="ＭＳ Ｐゴシック"/>
        <family val="3"/>
        <charset val="128"/>
      </rPr>
      <t>県</t>
    </r>
    <r>
      <rPr>
        <sz val="14"/>
        <rFont val="ＭＳ Ｐゴシック"/>
        <family val="3"/>
        <charset val="128"/>
      </rPr>
      <t>大会</t>
    </r>
    <rPh sb="0" eb="2">
      <t>シュンキ</t>
    </rPh>
    <rPh sb="2" eb="4">
      <t>トウホク</t>
    </rPh>
    <rPh sb="4" eb="6">
      <t>チク</t>
    </rPh>
    <rPh sb="6" eb="10">
      <t>コウトウガッコウ</t>
    </rPh>
    <rPh sb="10" eb="12">
      <t>ヤキュウ</t>
    </rPh>
    <rPh sb="12" eb="15">
      <t>ケンタイカイ</t>
    </rPh>
    <phoneticPr fontId="4"/>
  </si>
  <si>
    <r>
      <t>秋季</t>
    </r>
    <r>
      <rPr>
        <sz val="14"/>
        <rFont val="ＭＳ Ｐゴシック"/>
        <family val="3"/>
        <charset val="128"/>
      </rPr>
      <t>東北地区高等学校野球</t>
    </r>
    <r>
      <rPr>
        <sz val="14"/>
        <color indexed="10"/>
        <rFont val="ＭＳ Ｐゴシック"/>
        <family val="3"/>
        <charset val="128"/>
      </rPr>
      <t>県</t>
    </r>
    <r>
      <rPr>
        <sz val="14"/>
        <rFont val="ＭＳ Ｐゴシック"/>
        <family val="3"/>
        <charset val="128"/>
      </rPr>
      <t>大会</t>
    </r>
    <rPh sb="0" eb="2">
      <t>シュウキ</t>
    </rPh>
    <rPh sb="2" eb="4">
      <t>トウホク</t>
    </rPh>
    <rPh sb="4" eb="6">
      <t>チク</t>
    </rPh>
    <rPh sb="6" eb="10">
      <t>コウトウガッコウ</t>
    </rPh>
    <rPh sb="10" eb="12">
      <t>ヤキュウ</t>
    </rPh>
    <rPh sb="12" eb="15">
      <t>ケンタイカイ</t>
    </rPh>
    <phoneticPr fontId="4"/>
  </si>
  <si>
    <r>
      <rPr>
        <b/>
        <sz val="14"/>
        <color indexed="17"/>
        <rFont val="ＭＳ Ｐゴシック"/>
        <family val="3"/>
        <charset val="128"/>
      </rPr>
      <t>春季</t>
    </r>
    <r>
      <rPr>
        <sz val="14"/>
        <rFont val="ＭＳ Ｐゴシック"/>
        <family val="3"/>
        <charset val="128"/>
      </rPr>
      <t>東北地区高等学校野球大会（</t>
    </r>
    <r>
      <rPr>
        <b/>
        <sz val="14"/>
        <color indexed="17"/>
        <rFont val="ＭＳ Ｐゴシック"/>
        <family val="3"/>
        <charset val="128"/>
      </rPr>
      <t>東北大会</t>
    </r>
    <r>
      <rPr>
        <sz val="14"/>
        <rFont val="ＭＳ Ｐゴシック"/>
        <family val="3"/>
        <charset val="128"/>
      </rPr>
      <t>）</t>
    </r>
    <rPh sb="0" eb="2">
      <t>シュンキ</t>
    </rPh>
    <rPh sb="2" eb="4">
      <t>トウホク</t>
    </rPh>
    <rPh sb="4" eb="6">
      <t>チク</t>
    </rPh>
    <rPh sb="6" eb="8">
      <t>コウトウ</t>
    </rPh>
    <rPh sb="8" eb="10">
      <t>ガッコウ</t>
    </rPh>
    <rPh sb="10" eb="12">
      <t>ヤキュウ</t>
    </rPh>
    <rPh sb="12" eb="14">
      <t>タイカイ</t>
    </rPh>
    <rPh sb="15" eb="17">
      <t>トウホク</t>
    </rPh>
    <rPh sb="17" eb="19">
      <t>タイカイ</t>
    </rPh>
    <phoneticPr fontId="4"/>
  </si>
  <si>
    <r>
      <rPr>
        <b/>
        <sz val="14"/>
        <color indexed="10"/>
        <rFont val="ＭＳ Ｐゴシック"/>
        <family val="3"/>
        <charset val="128"/>
      </rPr>
      <t>秋季</t>
    </r>
    <r>
      <rPr>
        <sz val="14"/>
        <rFont val="ＭＳ Ｐゴシック"/>
        <family val="3"/>
        <charset val="128"/>
      </rPr>
      <t>東北地区高等学校野球大会（</t>
    </r>
    <r>
      <rPr>
        <b/>
        <sz val="14"/>
        <color indexed="10"/>
        <rFont val="ＭＳ Ｐゴシック"/>
        <family val="3"/>
        <charset val="128"/>
      </rPr>
      <t>東北大会</t>
    </r>
    <r>
      <rPr>
        <sz val="14"/>
        <rFont val="ＭＳ Ｐゴシック"/>
        <family val="3"/>
        <charset val="128"/>
      </rPr>
      <t>）</t>
    </r>
    <rPh sb="0" eb="2">
      <t>シュウキ</t>
    </rPh>
    <rPh sb="2" eb="4">
      <t>トウホク</t>
    </rPh>
    <rPh sb="4" eb="6">
      <t>チク</t>
    </rPh>
    <rPh sb="6" eb="8">
      <t>コウトウ</t>
    </rPh>
    <rPh sb="8" eb="10">
      <t>ガッコウ</t>
    </rPh>
    <rPh sb="10" eb="12">
      <t>ヤキュウ</t>
    </rPh>
    <rPh sb="12" eb="14">
      <t>タイカイ</t>
    </rPh>
    <rPh sb="15" eb="17">
      <t>トウホク</t>
    </rPh>
    <rPh sb="17" eb="19">
      <t>タイカイ</t>
    </rPh>
    <phoneticPr fontId="4"/>
  </si>
  <si>
    <r>
      <t>春季東北地区高等学校</t>
    </r>
    <r>
      <rPr>
        <b/>
        <sz val="14"/>
        <color indexed="10"/>
        <rFont val="ＭＳ Ｐゴシック"/>
        <family val="3"/>
        <charset val="128"/>
      </rPr>
      <t>軟式</t>
    </r>
    <r>
      <rPr>
        <sz val="14"/>
        <rFont val="ＭＳ Ｐゴシック"/>
        <family val="3"/>
        <charset val="128"/>
      </rPr>
      <t>野球大会（</t>
    </r>
    <r>
      <rPr>
        <b/>
        <sz val="14"/>
        <rFont val="ＭＳ Ｐゴシック"/>
        <family val="3"/>
        <charset val="128"/>
      </rPr>
      <t>東北大会</t>
    </r>
    <r>
      <rPr>
        <sz val="14"/>
        <rFont val="ＭＳ Ｐゴシック"/>
        <family val="3"/>
        <charset val="128"/>
      </rPr>
      <t>）</t>
    </r>
    <rPh sb="0" eb="2">
      <t>シュンキ</t>
    </rPh>
    <rPh sb="2" eb="4">
      <t>トウホク</t>
    </rPh>
    <rPh sb="4" eb="6">
      <t>チク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6">
      <t>タイカイ</t>
    </rPh>
    <rPh sb="17" eb="19">
      <t>トウホク</t>
    </rPh>
    <rPh sb="19" eb="21">
      <t>タイカイ</t>
    </rPh>
    <phoneticPr fontId="4"/>
  </si>
  <si>
    <r>
      <t>全国高等学校</t>
    </r>
    <r>
      <rPr>
        <b/>
        <sz val="14"/>
        <color indexed="10"/>
        <rFont val="ＭＳ Ｐゴシック"/>
        <family val="3"/>
        <charset val="128"/>
      </rPr>
      <t>軟式</t>
    </r>
    <r>
      <rPr>
        <sz val="14"/>
        <rFont val="ＭＳ Ｐゴシック"/>
        <family val="3"/>
        <charset val="128"/>
      </rPr>
      <t>野球選手権</t>
    </r>
    <r>
      <rPr>
        <b/>
        <sz val="14"/>
        <color indexed="10"/>
        <rFont val="ＭＳ Ｐゴシック"/>
        <family val="3"/>
        <charset val="128"/>
      </rPr>
      <t>北</t>
    </r>
    <r>
      <rPr>
        <sz val="14"/>
        <rFont val="ＭＳ Ｐゴシック"/>
        <family val="3"/>
        <charset val="128"/>
      </rPr>
      <t>東北大会</t>
    </r>
    <rPh sb="0" eb="2">
      <t>ゼンコク</t>
    </rPh>
    <rPh sb="6" eb="8">
      <t>ナンシキ</t>
    </rPh>
    <rPh sb="13" eb="14">
      <t>キタ</t>
    </rPh>
    <rPh sb="14" eb="16">
      <t>トウホク</t>
    </rPh>
    <rPh sb="16" eb="18">
      <t>タイカイ</t>
    </rPh>
    <phoneticPr fontId="4"/>
  </si>
  <si>
    <r>
      <rPr>
        <sz val="14"/>
        <rFont val="ＭＳ Ｐゴシック"/>
        <family val="3"/>
        <charset val="128"/>
      </rPr>
      <t>全国高等学校</t>
    </r>
    <r>
      <rPr>
        <b/>
        <sz val="14"/>
        <color indexed="10"/>
        <rFont val="ＭＳ Ｐゴシック"/>
        <family val="3"/>
        <charset val="128"/>
      </rPr>
      <t>軟式</t>
    </r>
    <r>
      <rPr>
        <sz val="14"/>
        <rFont val="ＭＳ Ｐゴシック"/>
        <family val="3"/>
        <charset val="128"/>
      </rPr>
      <t>野球選手権</t>
    </r>
    <r>
      <rPr>
        <b/>
        <sz val="14"/>
        <color indexed="10"/>
        <rFont val="ＭＳ Ｐゴシック"/>
        <family val="3"/>
        <charset val="128"/>
      </rPr>
      <t>南</t>
    </r>
    <r>
      <rPr>
        <sz val="14"/>
        <rFont val="ＭＳ Ｐゴシック"/>
        <family val="3"/>
        <charset val="128"/>
      </rPr>
      <t>東北大会</t>
    </r>
    <rPh sb="0" eb="2">
      <t>ゼンコク</t>
    </rPh>
    <rPh sb="6" eb="8">
      <t>ナンシキ</t>
    </rPh>
    <rPh sb="13" eb="14">
      <t>ミナミ</t>
    </rPh>
    <rPh sb="14" eb="16">
      <t>トウホク</t>
    </rPh>
    <rPh sb="16" eb="18">
      <t>タイカイ</t>
    </rPh>
    <phoneticPr fontId="4"/>
  </si>
  <si>
    <t>大会名を下記一覧より選び番号を入力</t>
    <rPh sb="0" eb="3">
      <t>タイカイメイ</t>
    </rPh>
    <rPh sb="4" eb="6">
      <t>カキ</t>
    </rPh>
    <rPh sb="6" eb="8">
      <t>イチラン</t>
    </rPh>
    <rPh sb="10" eb="11">
      <t>エラ</t>
    </rPh>
    <rPh sb="12" eb="14">
      <t>バンゴウ</t>
    </rPh>
    <rPh sb="15" eb="17">
      <t>ニュウリョク</t>
    </rPh>
    <phoneticPr fontId="4"/>
  </si>
  <si>
    <r>
      <t>　</t>
    </r>
    <r>
      <rPr>
        <b/>
        <sz val="16"/>
        <color indexed="10"/>
        <rFont val="ＭＳ ゴシック"/>
        <family val="3"/>
        <charset val="128"/>
      </rPr>
      <t>全て入力し終えたら</t>
    </r>
    <r>
      <rPr>
        <b/>
        <sz val="16"/>
        <color indexed="12"/>
        <rFont val="ＭＳ ゴシック"/>
        <family val="3"/>
        <charset val="128"/>
      </rPr>
      <t>名前を付け替えて保存</t>
    </r>
    <r>
      <rPr>
        <sz val="16"/>
        <rFont val="ＭＳ ゴシック"/>
        <family val="3"/>
        <charset val="128"/>
      </rPr>
      <t>して下さい。</t>
    </r>
    <rPh sb="1" eb="2">
      <t>スベ</t>
    </rPh>
    <rPh sb="3" eb="5">
      <t>ニュウリョク</t>
    </rPh>
    <rPh sb="6" eb="7">
      <t>オ</t>
    </rPh>
    <rPh sb="10" eb="12">
      <t>ナマエ</t>
    </rPh>
    <rPh sb="13" eb="14">
      <t>ツ</t>
    </rPh>
    <rPh sb="15" eb="16">
      <t>カ</t>
    </rPh>
    <rPh sb="18" eb="20">
      <t>ホゾン</t>
    </rPh>
    <rPh sb="22" eb="23">
      <t>クダ</t>
    </rPh>
    <phoneticPr fontId="4"/>
  </si>
  <si>
    <t xml:space="preserve"> </t>
    <phoneticPr fontId="4"/>
  </si>
  <si>
    <t>投手</t>
    <rPh sb="0" eb="2">
      <t>トウシュ</t>
    </rPh>
    <phoneticPr fontId="4"/>
  </si>
  <si>
    <t>捕手</t>
    <rPh sb="0" eb="2">
      <t>ホシュ</t>
    </rPh>
    <phoneticPr fontId="4"/>
  </si>
  <si>
    <t>内野</t>
    <rPh sb="0" eb="2">
      <t>ナイヤ</t>
    </rPh>
    <phoneticPr fontId="4"/>
  </si>
  <si>
    <t>外野</t>
    <rPh sb="0" eb="2">
      <t>ガイヤ</t>
    </rPh>
    <phoneticPr fontId="4"/>
  </si>
  <si>
    <t>･</t>
  </si>
  <si>
    <t>№</t>
    <phoneticPr fontId="4"/>
  </si>
  <si>
    <t>校　長　名</t>
    <rPh sb="0" eb="1">
      <t>コウ</t>
    </rPh>
    <rPh sb="2" eb="3">
      <t>チョウ</t>
    </rPh>
    <rPh sb="4" eb="5">
      <t>メイ</t>
    </rPh>
    <phoneticPr fontId="4"/>
  </si>
  <si>
    <t>出身中学校</t>
    <rPh sb="0" eb="2">
      <t>シュッシン</t>
    </rPh>
    <rPh sb="2" eb="3">
      <t>チュウ</t>
    </rPh>
    <rPh sb="3" eb="5">
      <t>ガッコウ</t>
    </rPh>
    <phoneticPr fontId="4"/>
  </si>
  <si>
    <r>
      <rPr>
        <sz val="9"/>
        <rFont val="ＭＳ Ｐ明朝"/>
        <family val="1"/>
        <charset val="128"/>
      </rPr>
      <t>（フリガナ）</t>
    </r>
    <r>
      <rPr>
        <sz val="11"/>
        <rFont val="ＭＳ Ｐ明朝"/>
        <family val="1"/>
        <charset val="128"/>
      </rPr>
      <t xml:space="preserve">
氏　　　　名</t>
    </r>
    <rPh sb="7" eb="8">
      <t>シ</t>
    </rPh>
    <rPh sb="12" eb="13">
      <t>メイ</t>
    </rPh>
    <phoneticPr fontId="4"/>
  </si>
  <si>
    <t>生年月日
（西　暦）</t>
    <rPh sb="0" eb="1">
      <t>セイ</t>
    </rPh>
    <rPh sb="1" eb="3">
      <t>ネンゲツ</t>
    </rPh>
    <rPh sb="3" eb="4">
      <t>ヒ</t>
    </rPh>
    <rPh sb="6" eb="7">
      <t>ニシ</t>
    </rPh>
    <rPh sb="8" eb="9">
      <t>コヨミ</t>
    </rPh>
    <phoneticPr fontId="4"/>
  </si>
  <si>
    <t>入学年月
（西　暦）</t>
    <rPh sb="0" eb="2">
      <t>ニュウガク</t>
    </rPh>
    <rPh sb="2" eb="4">
      <t>ネンゲツ</t>
    </rPh>
    <rPh sb="6" eb="7">
      <t>ニシ</t>
    </rPh>
    <rPh sb="8" eb="9">
      <t>コヨミ</t>
    </rPh>
    <phoneticPr fontId="4"/>
  </si>
  <si>
    <t>２．新規登録者氏名</t>
    <rPh sb="2" eb="3">
      <t>シン</t>
    </rPh>
    <rPh sb="3" eb="4">
      <t>キ</t>
    </rPh>
    <rPh sb="4" eb="6">
      <t>トウロク</t>
    </rPh>
    <rPh sb="6" eb="7">
      <t>シャ</t>
    </rPh>
    <rPh sb="7" eb="9">
      <t>シメイ</t>
    </rPh>
    <phoneticPr fontId="4"/>
  </si>
  <si>
    <t>登録№</t>
    <rPh sb="0" eb="2">
      <t>トウロク</t>
    </rPh>
    <phoneticPr fontId="4"/>
  </si>
  <si>
    <t>選手は大会参加者資格規定に相違ないことを証明します</t>
    <rPh sb="0" eb="2">
      <t>センシュ</t>
    </rPh>
    <rPh sb="3" eb="5">
      <t>タイカイ</t>
    </rPh>
    <rPh sb="5" eb="8">
      <t>サンカシャ</t>
    </rPh>
    <rPh sb="8" eb="10">
      <t>シカク</t>
    </rPh>
    <rPh sb="10" eb="12">
      <t>キテイ</t>
    </rPh>
    <rPh sb="13" eb="15">
      <t>ソウイ</t>
    </rPh>
    <rPh sb="20" eb="22">
      <t>ショウメイ</t>
    </rPh>
    <phoneticPr fontId="4"/>
  </si>
  <si>
    <t>作成月日</t>
    <rPh sb="0" eb="2">
      <t>サクセイ</t>
    </rPh>
    <rPh sb="2" eb="4">
      <t>ガッピ</t>
    </rPh>
    <phoneticPr fontId="4"/>
  </si>
  <si>
    <t xml:space="preserve">月 </t>
    <rPh sb="0" eb="1">
      <t>ツキ</t>
    </rPh>
    <phoneticPr fontId="4"/>
  </si>
  <si>
    <t xml:space="preserve">日 </t>
    <rPh sb="0" eb="1">
      <t>ヒ</t>
    </rPh>
    <phoneticPr fontId="4"/>
  </si>
  <si>
    <r>
      <rPr>
        <b/>
        <sz val="11"/>
        <color indexed="10"/>
        <rFont val="ＭＳ Ｐゴシック"/>
        <family val="3"/>
        <charset val="128"/>
      </rPr>
      <t>新</t>
    </r>
    <r>
      <rPr>
        <b/>
        <sz val="11"/>
        <rFont val="ＭＳ Ｐゴシック"/>
        <family val="3"/>
        <charset val="128"/>
      </rPr>
      <t>背番号</t>
    </r>
    <rPh sb="0" eb="1">
      <t>シン</t>
    </rPh>
    <rPh sb="1" eb="4">
      <t>セバンゴウ</t>
    </rPh>
    <phoneticPr fontId="4"/>
  </si>
  <si>
    <r>
      <rPr>
        <b/>
        <sz val="14"/>
        <color indexed="17"/>
        <rFont val="ＭＳ Ｐゴシック"/>
        <family val="3"/>
        <charset val="128"/>
      </rPr>
      <t>全国高等学校野球選手権大会</t>
    </r>
    <r>
      <rPr>
        <sz val="14"/>
        <color indexed="53"/>
        <rFont val="ＭＳ Ｐゴシック"/>
        <family val="3"/>
        <charset val="128"/>
      </rPr>
      <t>（</t>
    </r>
    <r>
      <rPr>
        <b/>
        <sz val="14"/>
        <color indexed="10"/>
        <rFont val="ＭＳ Ｐゴシック"/>
        <family val="3"/>
        <charset val="128"/>
      </rPr>
      <t>夏の大会</t>
    </r>
    <r>
      <rPr>
        <sz val="14"/>
        <rFont val="ＭＳ Ｐゴシック"/>
        <family val="3"/>
        <charset val="128"/>
      </rPr>
      <t>）</t>
    </r>
    <rPh sb="0" eb="2">
      <t>ゼンコク</t>
    </rPh>
    <rPh sb="2" eb="6">
      <t>コウトウガッコウ</t>
    </rPh>
    <rPh sb="6" eb="8">
      <t>bヤキュウ</t>
    </rPh>
    <rPh sb="8" eb="11">
      <t>センシュケン</t>
    </rPh>
    <rPh sb="11" eb="13">
      <t>タイカイ</t>
    </rPh>
    <rPh sb="14" eb="15">
      <t>ナツ</t>
    </rPh>
    <rPh sb="16" eb="18">
      <t>タイカイ</t>
    </rPh>
    <phoneticPr fontId="4"/>
  </si>
  <si>
    <t>　生 年 月 日 (西暦)</t>
    <rPh sb="1" eb="2">
      <t>ショウ</t>
    </rPh>
    <rPh sb="3" eb="4">
      <t>トシ</t>
    </rPh>
    <rPh sb="5" eb="6">
      <t>ツキ</t>
    </rPh>
    <rPh sb="7" eb="8">
      <t>ヒ</t>
    </rPh>
    <rPh sb="10" eb="12">
      <t>セイレキ</t>
    </rPh>
    <phoneticPr fontId="4"/>
  </si>
  <si>
    <t>選手は大会参加者資格規定に相違ないことを証明します</t>
    <phoneticPr fontId="4"/>
  </si>
  <si>
    <r>
      <t xml:space="preserve">(フ リ ガ ナ)
</t>
    </r>
    <r>
      <rPr>
        <sz val="11"/>
        <rFont val="ＭＳ Ｐ明朝"/>
        <family val="1"/>
        <charset val="128"/>
      </rPr>
      <t>氏　　　　　　　　　名</t>
    </r>
    <rPh sb="10" eb="11">
      <t>シ</t>
    </rPh>
    <rPh sb="20" eb="21">
      <t>メイ</t>
    </rPh>
    <phoneticPr fontId="4"/>
  </si>
  <si>
    <r>
      <t>秋季</t>
    </r>
    <r>
      <rPr>
        <sz val="14"/>
        <color indexed="17"/>
        <rFont val="ＭＳ Ｐゴシック"/>
        <family val="3"/>
        <charset val="128"/>
      </rPr>
      <t>東北地区高等学校</t>
    </r>
    <r>
      <rPr>
        <b/>
        <sz val="14"/>
        <color indexed="10"/>
        <rFont val="ＭＳ Ｐゴシック"/>
        <family val="3"/>
        <charset val="128"/>
      </rPr>
      <t>軟式</t>
    </r>
    <r>
      <rPr>
        <sz val="14"/>
        <rFont val="ＭＳ Ｐゴシック"/>
        <family val="3"/>
        <charset val="128"/>
      </rPr>
      <t>野球大会（</t>
    </r>
    <r>
      <rPr>
        <b/>
        <sz val="14"/>
        <rFont val="ＭＳ Ｐゴシック"/>
        <family val="3"/>
        <charset val="128"/>
      </rPr>
      <t>東北大会</t>
    </r>
    <r>
      <rPr>
        <sz val="14"/>
        <rFont val="ＭＳ Ｐゴシック"/>
        <family val="3"/>
        <charset val="128"/>
      </rPr>
      <t>）</t>
    </r>
    <rPh sb="0" eb="2">
      <t>シュウキ</t>
    </rPh>
    <rPh sb="2" eb="4">
      <t>トウホク</t>
    </rPh>
    <rPh sb="4" eb="6">
      <t>チク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6">
      <t>タイカイ</t>
    </rPh>
    <rPh sb="17" eb="19">
      <t>トウホク</t>
    </rPh>
    <rPh sb="19" eb="21">
      <t>タイカイ</t>
    </rPh>
    <phoneticPr fontId="4"/>
  </si>
  <si>
    <r>
      <rPr>
        <b/>
        <sz val="14"/>
        <color indexed="10"/>
        <rFont val="ＭＳ Ｐゴシック"/>
        <family val="3"/>
        <charset val="128"/>
      </rPr>
      <t>硬</t>
    </r>
    <r>
      <rPr>
        <b/>
        <sz val="14"/>
        <color indexed="18"/>
        <rFont val="ＭＳ Ｐゴシック"/>
        <family val="3"/>
        <charset val="128"/>
      </rPr>
      <t>式</t>
    </r>
    <rPh sb="0" eb="2">
      <t>コウシキ</t>
    </rPh>
    <phoneticPr fontId="4"/>
  </si>
  <si>
    <r>
      <rPr>
        <b/>
        <sz val="14"/>
        <color indexed="17"/>
        <rFont val="ＭＳ Ｐゴシック"/>
        <family val="3"/>
        <charset val="128"/>
      </rPr>
      <t>軟</t>
    </r>
    <r>
      <rPr>
        <b/>
        <sz val="14"/>
        <color indexed="18"/>
        <rFont val="ＭＳ Ｐゴシック"/>
        <family val="3"/>
        <charset val="128"/>
      </rPr>
      <t>式</t>
    </r>
    <rPh sb="0" eb="2">
      <t>ナンシキ</t>
    </rPh>
    <phoneticPr fontId="4"/>
  </si>
  <si>
    <r>
      <t xml:space="preserve">大会名の変更訂正は、こちらの
該当行で訂正して下さい。
</t>
    </r>
    <r>
      <rPr>
        <sz val="18"/>
        <color indexed="12"/>
        <rFont val="ＭＳ Ｐゴシック"/>
        <family val="3"/>
        <charset val="128"/>
      </rPr>
      <t>※　その他の大会は</t>
    </r>
    <r>
      <rPr>
        <sz val="18"/>
        <color indexed="10"/>
        <rFont val="ＭＳ Ｐゴシック"/>
        <family val="3"/>
        <charset val="128"/>
      </rPr>
      <t xml:space="preserve">
　　　</t>
    </r>
    <r>
      <rPr>
        <sz val="18"/>
        <color indexed="12"/>
        <rFont val="ＭＳ Ｐゴシック"/>
        <family val="3"/>
        <charset val="128"/>
      </rPr>
      <t>８　９　１０</t>
    </r>
    <r>
      <rPr>
        <sz val="18"/>
        <color indexed="10"/>
        <rFont val="ＭＳ Ｐゴシック"/>
        <family val="3"/>
        <charset val="128"/>
      </rPr>
      <t xml:space="preserve">　
</t>
    </r>
    <r>
      <rPr>
        <b/>
        <sz val="16"/>
        <color indexed="12"/>
        <rFont val="ＭＳ Ｐゴシック"/>
        <family val="3"/>
        <charset val="128"/>
      </rPr>
      <t>を利用し、大会名を入力</t>
    </r>
    <rPh sb="0" eb="3">
      <t>タイカイメイ</t>
    </rPh>
    <rPh sb="4" eb="6">
      <t>ヘンコウ</t>
    </rPh>
    <rPh sb="6" eb="8">
      <t>テイセイ</t>
    </rPh>
    <rPh sb="15" eb="17">
      <t>ガイトウ</t>
    </rPh>
    <rPh sb="17" eb="18">
      <t>ギョウ</t>
    </rPh>
    <rPh sb="19" eb="21">
      <t>テイセイ</t>
    </rPh>
    <rPh sb="23" eb="24">
      <t>クダ</t>
    </rPh>
    <rPh sb="33" eb="34">
      <t>タ</t>
    </rPh>
    <rPh sb="35" eb="37">
      <t>タイカイ</t>
    </rPh>
    <rPh sb="51" eb="53">
      <t>リヨウ</t>
    </rPh>
    <rPh sb="55" eb="58">
      <t>タイカイメイ</t>
    </rPh>
    <rPh sb="59" eb="61">
      <t>ニュウリョク</t>
    </rPh>
    <phoneticPr fontId="4"/>
  </si>
  <si>
    <t>　問題がないことを証明します</t>
    <rPh sb="1" eb="3">
      <t>モンダイ</t>
    </rPh>
    <rPh sb="9" eb="11">
      <t>ショウメイ</t>
    </rPh>
    <phoneticPr fontId="4"/>
  </si>
  <si>
    <t>宮城県高等学校野球連盟会長</t>
    <rPh sb="0" eb="2">
      <t>ミヤギ</t>
    </rPh>
    <rPh sb="2" eb="3">
      <t>ケン</t>
    </rPh>
    <rPh sb="3" eb="5">
      <t>コウトウ</t>
    </rPh>
    <rPh sb="5" eb="7">
      <t>ガッコウ</t>
    </rPh>
    <rPh sb="7" eb="9">
      <t>ヤキュウ</t>
    </rPh>
    <rPh sb="9" eb="11">
      <t>レンメイ</t>
    </rPh>
    <phoneticPr fontId="4"/>
  </si>
  <si>
    <r>
      <t>春季</t>
    </r>
    <r>
      <rPr>
        <sz val="14"/>
        <rFont val="ＭＳ Ｐゴシック"/>
        <family val="3"/>
        <charset val="128"/>
      </rPr>
      <t>東北地区高等学校野球地区大会</t>
    </r>
    <rPh sb="0" eb="2">
      <t>シュンキ</t>
    </rPh>
    <rPh sb="2" eb="4">
      <t>トウホク</t>
    </rPh>
    <rPh sb="4" eb="6">
      <t>チク</t>
    </rPh>
    <rPh sb="6" eb="10">
      <t>コウトウガッコウ</t>
    </rPh>
    <rPh sb="10" eb="12">
      <t>ヤキュウ</t>
    </rPh>
    <rPh sb="12" eb="14">
      <t>チク</t>
    </rPh>
    <rPh sb="14" eb="16">
      <t>タイカイ</t>
    </rPh>
    <phoneticPr fontId="4"/>
  </si>
  <si>
    <r>
      <t>秋季</t>
    </r>
    <r>
      <rPr>
        <sz val="14"/>
        <rFont val="ＭＳ Ｐゴシック"/>
        <family val="3"/>
        <charset val="128"/>
      </rPr>
      <t>東北地区高等学校野球地区大会</t>
    </r>
    <rPh sb="0" eb="2">
      <t>シュウキ</t>
    </rPh>
    <rPh sb="2" eb="4">
      <t>トウホク</t>
    </rPh>
    <rPh sb="4" eb="6">
      <t>チク</t>
    </rPh>
    <rPh sb="6" eb="10">
      <t>コウトウガッコウ</t>
    </rPh>
    <rPh sb="10" eb="12">
      <t>ヤキュウ</t>
    </rPh>
    <rPh sb="12" eb="14">
      <t>チク</t>
    </rPh>
    <rPh sb="14" eb="16">
      <t>タイカイ</t>
    </rPh>
    <phoneticPr fontId="4"/>
  </si>
  <si>
    <r>
      <rPr>
        <b/>
        <sz val="14"/>
        <color indexed="17"/>
        <rFont val="ＭＳ Ｐゴシック"/>
        <family val="3"/>
        <charset val="128"/>
      </rPr>
      <t>春季</t>
    </r>
    <r>
      <rPr>
        <sz val="14"/>
        <color indexed="17"/>
        <rFont val="ＭＳ Ｐゴシック"/>
        <family val="3"/>
        <charset val="128"/>
      </rPr>
      <t>東北地区高等学校</t>
    </r>
    <r>
      <rPr>
        <b/>
        <sz val="14"/>
        <color indexed="10"/>
        <rFont val="ＭＳ Ｐゴシック"/>
        <family val="3"/>
        <charset val="128"/>
      </rPr>
      <t>軟式</t>
    </r>
    <r>
      <rPr>
        <sz val="14"/>
        <rFont val="ＭＳ Ｐゴシック"/>
        <family val="3"/>
        <charset val="128"/>
      </rPr>
      <t>野球宮城県大会</t>
    </r>
    <rPh sb="0" eb="2">
      <t>シュンキ</t>
    </rPh>
    <rPh sb="2" eb="4">
      <t>トウホク</t>
    </rPh>
    <rPh sb="4" eb="6">
      <t>チク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6">
      <t>ミヤギ</t>
    </rPh>
    <rPh sb="16" eb="17">
      <t>ケン</t>
    </rPh>
    <rPh sb="17" eb="19">
      <t>タイカイ</t>
    </rPh>
    <phoneticPr fontId="4"/>
  </si>
  <si>
    <r>
      <t>全国高等学校</t>
    </r>
    <r>
      <rPr>
        <b/>
        <sz val="14"/>
        <color indexed="10"/>
        <rFont val="ＭＳ Ｐゴシック"/>
        <family val="3"/>
        <charset val="128"/>
      </rPr>
      <t>軟式</t>
    </r>
    <r>
      <rPr>
        <sz val="14"/>
        <rFont val="ＭＳ Ｐゴシック"/>
        <family val="3"/>
        <charset val="128"/>
      </rPr>
      <t>野球選手権宮城県大会</t>
    </r>
    <r>
      <rPr>
        <sz val="14"/>
        <color indexed="10"/>
        <rFont val="ＭＳ Ｐゴシック"/>
        <family val="3"/>
        <charset val="128"/>
      </rPr>
      <t>（夏の大会）</t>
    </r>
    <rPh sb="0" eb="2">
      <t>ゼンコク</t>
    </rPh>
    <rPh sb="6" eb="8">
      <t>ナンシキ</t>
    </rPh>
    <rPh sb="13" eb="15">
      <t>ミヤギ</t>
    </rPh>
    <rPh sb="15" eb="16">
      <t>ケン</t>
    </rPh>
    <rPh sb="16" eb="18">
      <t>タイカイ</t>
    </rPh>
    <rPh sb="17" eb="18">
      <t>ホクダイ</t>
    </rPh>
    <rPh sb="19" eb="20">
      <t>ナツ</t>
    </rPh>
    <rPh sb="21" eb="23">
      <t>タイカイ</t>
    </rPh>
    <phoneticPr fontId="4"/>
  </si>
  <si>
    <r>
      <rPr>
        <b/>
        <sz val="14"/>
        <color indexed="10"/>
        <rFont val="ＭＳ Ｐゴシック"/>
        <family val="3"/>
        <charset val="128"/>
      </rPr>
      <t>秋季</t>
    </r>
    <r>
      <rPr>
        <sz val="14"/>
        <color indexed="17"/>
        <rFont val="ＭＳ Ｐゴシック"/>
        <family val="3"/>
        <charset val="128"/>
      </rPr>
      <t>東北地区高等学校</t>
    </r>
    <r>
      <rPr>
        <b/>
        <sz val="14"/>
        <color indexed="10"/>
        <rFont val="ＭＳ Ｐゴシック"/>
        <family val="3"/>
        <charset val="128"/>
      </rPr>
      <t>軟式</t>
    </r>
    <r>
      <rPr>
        <sz val="14"/>
        <rFont val="ＭＳ Ｐゴシック"/>
        <family val="3"/>
        <charset val="128"/>
      </rPr>
      <t>野球宮城県大会</t>
    </r>
    <rPh sb="0" eb="2">
      <t>シュウキ</t>
    </rPh>
    <rPh sb="2" eb="4">
      <t>トウホク</t>
    </rPh>
    <rPh sb="4" eb="6">
      <t>チク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6">
      <t>ミヤギ</t>
    </rPh>
    <rPh sb="16" eb="17">
      <t>ケン</t>
    </rPh>
    <rPh sb="17" eb="19">
      <t>タイカイ</t>
    </rPh>
    <phoneticPr fontId="4"/>
  </si>
  <si>
    <t>上記の者　全員健康診断の時点では　問題のなかったことを証明します</t>
    <rPh sb="0" eb="2">
      <t>ジョウキノ</t>
    </rPh>
    <rPh sb="5" eb="7">
      <t>ゼンイン</t>
    </rPh>
    <rPh sb="7" eb="9">
      <t>ケンコウ</t>
    </rPh>
    <rPh sb="9" eb="11">
      <t>シンダン</t>
    </rPh>
    <rPh sb="12" eb="14">
      <t>ジテン</t>
    </rPh>
    <rPh sb="17" eb="19">
      <t>モンダイ</t>
    </rPh>
    <rPh sb="27" eb="29">
      <t>ショウメイ</t>
    </rPh>
    <phoneticPr fontId="4"/>
  </si>
  <si>
    <r>
      <rPr>
        <b/>
        <sz val="14"/>
        <color indexed="10"/>
        <rFont val="ＭＳ Ｐゴシック"/>
        <family val="3"/>
        <charset val="128"/>
      </rPr>
      <t>東北大会以上でノッカーを使用する場合</t>
    </r>
    <r>
      <rPr>
        <sz val="14"/>
        <rFont val="ＭＳ Ｐゴシック"/>
        <family val="3"/>
        <charset val="128"/>
      </rPr>
      <t>、</t>
    </r>
    <r>
      <rPr>
        <sz val="12"/>
        <rFont val="ＭＳ Ｐゴシック"/>
        <family val="3"/>
        <charset val="128"/>
      </rPr>
      <t xml:space="preserve">
  学校・監督等入力用Sheetより
  ノッカー用コードを入力
　(コードは </t>
    </r>
    <r>
      <rPr>
        <b/>
        <sz val="12"/>
        <color indexed="10"/>
        <rFont val="ＭＳ Ｐゴシック"/>
        <family val="3"/>
        <charset val="128"/>
      </rPr>
      <t>１０１</t>
    </r>
    <r>
      <rPr>
        <sz val="12"/>
        <rFont val="ＭＳ Ｐゴシック"/>
        <family val="3"/>
        <charset val="128"/>
      </rPr>
      <t xml:space="preserve"> ～ </t>
    </r>
    <r>
      <rPr>
        <b/>
        <sz val="12"/>
        <color indexed="10"/>
        <rFont val="ＭＳ Ｐゴシック"/>
        <family val="3"/>
        <charset val="128"/>
      </rPr>
      <t>１０５</t>
    </r>
    <r>
      <rPr>
        <sz val="12"/>
        <rFont val="ＭＳ Ｐゴシック"/>
        <family val="3"/>
        <charset val="128"/>
      </rPr>
      <t xml:space="preserve">)
  </t>
    </r>
    <r>
      <rPr>
        <b/>
        <sz val="12"/>
        <color indexed="10"/>
        <rFont val="ＭＳ Ｐゴシック"/>
        <family val="3"/>
        <charset val="128"/>
      </rPr>
      <t>東北大会</t>
    </r>
    <r>
      <rPr>
        <sz val="12"/>
        <rFont val="ＭＳ Ｐゴシック"/>
        <family val="3"/>
        <charset val="128"/>
      </rPr>
      <t>は、</t>
    </r>
    <r>
      <rPr>
        <b/>
        <sz val="12"/>
        <color indexed="10"/>
        <rFont val="ＭＳ Ｐゴシック"/>
        <family val="3"/>
        <charset val="128"/>
      </rPr>
      <t>１</t>
    </r>
    <r>
      <rPr>
        <sz val="12"/>
        <rFont val="ＭＳ Ｐゴシック"/>
        <family val="3"/>
        <charset val="128"/>
      </rPr>
      <t xml:space="preserve">名です。
</t>
    </r>
    <r>
      <rPr>
        <sz val="8"/>
        <rFont val="ＭＳ Ｐゴシック"/>
        <family val="3"/>
        <charset val="128"/>
      </rPr>
      <t>県大会以下では、記入する必要はありません。</t>
    </r>
    <rPh sb="0" eb="2">
      <t>トウホク</t>
    </rPh>
    <rPh sb="2" eb="4">
      <t>タイカイ</t>
    </rPh>
    <rPh sb="4" eb="6">
      <t>イジョウ</t>
    </rPh>
    <rPh sb="86" eb="89">
      <t>ケンタイカイ</t>
    </rPh>
    <rPh sb="89" eb="91">
      <t>イカ</t>
    </rPh>
    <rPh sb="94" eb="96">
      <t>キニュウ</t>
    </rPh>
    <rPh sb="98" eb="100">
      <t>ヒツヨウ</t>
    </rPh>
    <phoneticPr fontId="4"/>
  </si>
  <si>
    <t>背番号</t>
    <rPh sb="0" eb="3">
      <t>セバンゴウ</t>
    </rPh>
    <phoneticPr fontId="67"/>
  </si>
  <si>
    <t>学年</t>
    <rPh sb="0" eb="2">
      <t>ガクネン</t>
    </rPh>
    <phoneticPr fontId="67"/>
  </si>
  <si>
    <t>選手資格証明書</t>
    <rPh sb="0" eb="2">
      <t>センシュ</t>
    </rPh>
    <rPh sb="2" eb="4">
      <t>シカク</t>
    </rPh>
    <rPh sb="4" eb="7">
      <t>ショウメイショ</t>
    </rPh>
    <phoneticPr fontId="67"/>
  </si>
  <si>
    <t>学校名</t>
    <rPh sb="0" eb="2">
      <t>ガッコウ</t>
    </rPh>
    <rPh sb="2" eb="3">
      <t>メイ</t>
    </rPh>
    <phoneticPr fontId="67"/>
  </si>
  <si>
    <t>(フリガナ)</t>
    <phoneticPr fontId="67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</si>
  <si>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67"/>
  </si>
  <si>
    <t>入学年月</t>
    <rPh sb="0" eb="1">
      <t>イリ</t>
    </rPh>
    <rPh sb="1" eb="2">
      <t>ガク</t>
    </rPh>
    <rPh sb="2" eb="3">
      <t>トシ</t>
    </rPh>
    <rPh sb="3" eb="4">
      <t>ツキ</t>
    </rPh>
    <phoneticPr fontId="67"/>
  </si>
  <si>
    <t>身　長
(cm)</t>
    <rPh sb="0" eb="1">
      <t>ミ</t>
    </rPh>
    <rPh sb="2" eb="3">
      <t>チョウ</t>
    </rPh>
    <phoneticPr fontId="67"/>
  </si>
  <si>
    <t>体　重
(kg)</t>
    <phoneticPr fontId="67"/>
  </si>
  <si>
    <t>投　打</t>
    <rPh sb="0" eb="1">
      <t>トウ</t>
    </rPh>
    <rPh sb="2" eb="3">
      <t>ダ</t>
    </rPh>
    <phoneticPr fontId="67"/>
  </si>
  <si>
    <r>
      <t>出身中学校</t>
    </r>
    <r>
      <rPr>
        <sz val="8"/>
        <rFont val="ＭＳ 明朝"/>
        <family val="1"/>
        <charset val="128"/>
      </rPr>
      <t>（都道府県名）</t>
    </r>
    <rPh sb="0" eb="2">
      <t>シュッシン</t>
    </rPh>
    <rPh sb="2" eb="5">
      <t>チュウガッコウ</t>
    </rPh>
    <rPh sb="6" eb="10">
      <t>トドウフケン</t>
    </rPh>
    <rPh sb="10" eb="11">
      <t>メイ</t>
    </rPh>
    <phoneticPr fontId="67"/>
  </si>
  <si>
    <t>▽校長印は必ず公印をご捺印ください</t>
    <rPh sb="1" eb="3">
      <t>コウチョウ</t>
    </rPh>
    <rPh sb="3" eb="4">
      <t>イン</t>
    </rPh>
    <rPh sb="5" eb="6">
      <t>カナラ</t>
    </rPh>
    <rPh sb="7" eb="9">
      <t>コウイン</t>
    </rPh>
    <rPh sb="11" eb="13">
      <t>ナツイン</t>
    </rPh>
    <phoneticPr fontId="67"/>
  </si>
  <si>
    <t>氏　　　　名</t>
    <rPh sb="0" eb="1">
      <t>シ</t>
    </rPh>
    <rPh sb="5" eb="6">
      <t>メイ</t>
    </rPh>
    <phoneticPr fontId="67"/>
  </si>
  <si>
    <t>(西　暦)</t>
    <rPh sb="1" eb="2">
      <t>ニシ</t>
    </rPh>
    <rPh sb="3" eb="4">
      <t>コヨミ</t>
    </rPh>
    <phoneticPr fontId="67"/>
  </si>
  <si>
    <t>(選択)</t>
    <phoneticPr fontId="67"/>
  </si>
  <si>
    <t>　</t>
  </si>
  <si>
    <t xml:space="preserve">  </t>
    <phoneticPr fontId="67"/>
  </si>
  <si>
    <t>（）</t>
    <phoneticPr fontId="67"/>
  </si>
  <si>
    <t>▽出身中学校が他都道府県の場合に限り、カッコ内に都道府県名を記入してください</t>
    <phoneticPr fontId="67"/>
  </si>
  <si>
    <t>▽身長・体重は整数で記入してください</t>
    <rPh sb="1" eb="3">
      <t>シンチョウ</t>
    </rPh>
    <rPh sb="4" eb="6">
      <t>タイジュウ</t>
    </rPh>
    <rPh sb="7" eb="9">
      <t>セイスウ</t>
    </rPh>
    <rPh sb="10" eb="12">
      <t>キニュウ</t>
    </rPh>
    <phoneticPr fontId="67"/>
  </si>
  <si>
    <t>10
()</t>
    <phoneticPr fontId="67"/>
  </si>
  <si>
    <t>11
()</t>
  </si>
  <si>
    <t>▽背番号下のカッコ内は守備位置(投・捕・内・外)を記入してください</t>
    <rPh sb="1" eb="4">
      <t>セバンゴウ</t>
    </rPh>
    <rPh sb="4" eb="5">
      <t>シタ</t>
    </rPh>
    <rPh sb="9" eb="10">
      <t>ナイ</t>
    </rPh>
    <rPh sb="11" eb="13">
      <t>シュビ</t>
    </rPh>
    <rPh sb="13" eb="15">
      <t>イチ</t>
    </rPh>
    <rPh sb="16" eb="17">
      <t>トウ</t>
    </rPh>
    <rPh sb="18" eb="19">
      <t>ホ</t>
    </rPh>
    <rPh sb="20" eb="21">
      <t>ナイ</t>
    </rPh>
    <rPh sb="22" eb="23">
      <t>ガイ</t>
    </rPh>
    <rPh sb="25" eb="27">
      <t>キニュウ</t>
    </rPh>
    <phoneticPr fontId="67"/>
  </si>
  <si>
    <t>12
()</t>
  </si>
  <si>
    <t>13
()</t>
  </si>
  <si>
    <t>▽この書類のデータは大会運営等で使用するほか、報道各社に提供します</t>
    <rPh sb="14" eb="15">
      <t>トウ</t>
    </rPh>
    <rPh sb="28" eb="30">
      <t>テイキョウ</t>
    </rPh>
    <phoneticPr fontId="67"/>
  </si>
  <si>
    <t>14
()</t>
  </si>
  <si>
    <t>15
()</t>
  </si>
  <si>
    <t>16
()</t>
  </si>
  <si>
    <t>17
()</t>
  </si>
  <si>
    <t>18
()</t>
  </si>
  <si>
    <t>19
()</t>
  </si>
  <si>
    <t>20
()</t>
  </si>
  <si>
    <t>（　　　　）</t>
    <phoneticPr fontId="67"/>
  </si>
  <si>
    <t>責任教師</t>
    <rPh sb="0" eb="1">
      <t>セキ</t>
    </rPh>
    <rPh sb="1" eb="2">
      <t>ニン</t>
    </rPh>
    <rPh sb="2" eb="3">
      <t>キョウ</t>
    </rPh>
    <rPh sb="3" eb="4">
      <t>シ</t>
    </rPh>
    <phoneticPr fontId="67"/>
  </si>
  <si>
    <t>記録員</t>
    <phoneticPr fontId="66" alignment="distributed"/>
  </si>
  <si>
    <t>年</t>
    <rPh sb="0" eb="1">
      <t>ネン</t>
    </rPh>
    <phoneticPr fontId="66" alignment="distributed"/>
  </si>
  <si>
    <t>監督</t>
    <phoneticPr fontId="66" alignment="distributed"/>
  </si>
  <si>
    <t>選手は今大会の参加者資格規定に相違ないことを証明します</t>
    <rPh sb="0" eb="2">
      <t>センシュ</t>
    </rPh>
    <rPh sb="3" eb="4">
      <t>コン</t>
    </rPh>
    <rPh sb="4" eb="6">
      <t>タイカイ</t>
    </rPh>
    <rPh sb="7" eb="9">
      <t>サンカ</t>
    </rPh>
    <rPh sb="9" eb="10">
      <t>シャ</t>
    </rPh>
    <rPh sb="10" eb="12">
      <t>シカク</t>
    </rPh>
    <rPh sb="12" eb="14">
      <t>キテイ</t>
    </rPh>
    <rPh sb="15" eb="17">
      <t>ソウイ</t>
    </rPh>
    <rPh sb="22" eb="24">
      <t>ショウメイ</t>
    </rPh>
    <phoneticPr fontId="67"/>
  </si>
  <si>
    <t>年</t>
    <rPh sb="0" eb="1">
      <t>ネン</t>
    </rPh>
    <phoneticPr fontId="67"/>
  </si>
  <si>
    <t>月</t>
    <rPh sb="0" eb="1">
      <t>ゲツ</t>
    </rPh>
    <phoneticPr fontId="67"/>
  </si>
  <si>
    <t>日</t>
    <rPh sb="0" eb="1">
      <t>ヒ</t>
    </rPh>
    <phoneticPr fontId="67"/>
  </si>
  <si>
    <t>学校所在地</t>
    <rPh sb="0" eb="2">
      <t>ガッコウ</t>
    </rPh>
    <rPh sb="2" eb="5">
      <t>ショザイチ</t>
    </rPh>
    <phoneticPr fontId="67"/>
  </si>
  <si>
    <t>学校電話番号</t>
    <rPh sb="0" eb="2">
      <t>ガッコウ</t>
    </rPh>
    <rPh sb="2" eb="4">
      <t>デンワ</t>
    </rPh>
    <rPh sb="4" eb="6">
      <t>バンゴウ</t>
    </rPh>
    <phoneticPr fontId="67"/>
  </si>
  <si>
    <t>（</t>
    <phoneticPr fontId="67"/>
  </si>
  <si>
    <t>）</t>
    <phoneticPr fontId="67"/>
  </si>
  <si>
    <t>－</t>
    <phoneticPr fontId="67"/>
  </si>
  <si>
    <t>校長印　(公印)</t>
    <rPh sb="0" eb="2">
      <t>コウチョウ</t>
    </rPh>
    <rPh sb="2" eb="3">
      <t>イン</t>
    </rPh>
    <rPh sb="5" eb="7">
      <t>コウイン</t>
    </rPh>
    <phoneticPr fontId="67"/>
  </si>
  <si>
    <t>校長名</t>
    <rPh sb="0" eb="2">
      <t>コウチョウ</t>
    </rPh>
    <rPh sb="2" eb="3">
      <t>メイ</t>
    </rPh>
    <phoneticPr fontId="67"/>
  </si>
  <si>
    <t>選手健康証明書</t>
    <rPh sb="0" eb="2">
      <t>センシュ</t>
    </rPh>
    <rPh sb="2" eb="4">
      <t>ケンコウ</t>
    </rPh>
    <rPh sb="4" eb="7">
      <t>ショウメイショ</t>
    </rPh>
    <phoneticPr fontId="67"/>
  </si>
  <si>
    <t>上記の選手全員健康診断の時点では問題がないことを証明します</t>
    <rPh sb="0" eb="2">
      <t>ジョウキノ</t>
    </rPh>
    <rPh sb="3" eb="5">
      <t>センシュ</t>
    </rPh>
    <phoneticPr fontId="67"/>
  </si>
  <si>
    <t>月</t>
    <rPh sb="0" eb="1">
      <t>ツキ</t>
    </rPh>
    <phoneticPr fontId="67"/>
  </si>
  <si>
    <t>学校医</t>
    <rPh sb="0" eb="2">
      <t>ガッコウ</t>
    </rPh>
    <rPh sb="2" eb="3">
      <t>イ</t>
    </rPh>
    <phoneticPr fontId="67"/>
  </si>
  <si>
    <t>学校医　印</t>
    <rPh sb="0" eb="2">
      <t>ガッコウ</t>
    </rPh>
    <rPh sb="2" eb="3">
      <t>イ</t>
    </rPh>
    <rPh sb="4" eb="5">
      <t>イン</t>
    </rPh>
    <phoneticPr fontId="67"/>
  </si>
  <si>
    <t>第＊＊回全国高校野球選手権＊＊大会</t>
    <rPh sb="0" eb="1">
      <t>ダイ</t>
    </rPh>
    <rPh sb="3" eb="4">
      <t>カイ</t>
    </rPh>
    <rPh sb="4" eb="6">
      <t>ゼンコク</t>
    </rPh>
    <rPh sb="6" eb="8">
      <t>コウコウ</t>
    </rPh>
    <rPh sb="8" eb="10">
      <t>ヤキュウ</t>
    </rPh>
    <rPh sb="10" eb="13">
      <t>センシュケン</t>
    </rPh>
    <rPh sb="15" eb="17">
      <t>タイカイ</t>
    </rPh>
    <phoneticPr fontId="67"/>
  </si>
  <si>
    <t>11
()</t>
    <phoneticPr fontId="4"/>
  </si>
  <si>
    <t>13
()</t>
    <phoneticPr fontId="4"/>
  </si>
  <si>
    <t>14
()</t>
    <phoneticPr fontId="4"/>
  </si>
  <si>
    <t>16
()</t>
    <phoneticPr fontId="4"/>
  </si>
  <si>
    <t>20
()</t>
    <phoneticPr fontId="4"/>
  </si>
  <si>
    <t>15
()</t>
    <phoneticPr fontId="4"/>
  </si>
  <si>
    <t>12
()</t>
    <phoneticPr fontId="4"/>
  </si>
  <si>
    <t>チームID</t>
  </si>
  <si>
    <t>チーム名</t>
  </si>
  <si>
    <t>チーム形態</t>
  </si>
  <si>
    <t>構成員ID</t>
  </si>
  <si>
    <t>登録年度</t>
  </si>
  <si>
    <t>構成員コード</t>
  </si>
  <si>
    <t>氏名</t>
  </si>
  <si>
    <t>氏名カナ</t>
  </si>
  <si>
    <t>氏名英字</t>
  </si>
  <si>
    <t>性別</t>
  </si>
  <si>
    <t>生年月日</t>
  </si>
  <si>
    <t>年齢</t>
  </si>
  <si>
    <t>野球手帳登録状況</t>
  </si>
  <si>
    <t>構成員種別1</t>
  </si>
  <si>
    <t>構成員種別2</t>
  </si>
  <si>
    <t>部員</t>
  </si>
  <si>
    <t>ポジション</t>
  </si>
  <si>
    <t>背番号</t>
  </si>
  <si>
    <t>投</t>
  </si>
  <si>
    <t>打</t>
  </si>
  <si>
    <t>身長</t>
  </si>
  <si>
    <t>体重</t>
  </si>
  <si>
    <t>居住都道府県</t>
  </si>
  <si>
    <t>勤務地</t>
  </si>
  <si>
    <t>在籍学校名</t>
  </si>
  <si>
    <t>学年</t>
  </si>
  <si>
    <t>在籍学校入学年月</t>
  </si>
  <si>
    <t>在籍学校学部</t>
  </si>
  <si>
    <t>出身校名</t>
  </si>
  <si>
    <t>過去所属チーム実績</t>
  </si>
  <si>
    <t>入部日</t>
  </si>
  <si>
    <t>保有資格</t>
  </si>
  <si>
    <t>システム登録年月日</t>
  </si>
  <si>
    <t>備考1</t>
  </si>
  <si>
    <t>備考2</t>
  </si>
  <si>
    <t>背番号</t>
    <rPh sb="0" eb="3">
      <t>セバンゴウ</t>
    </rPh>
    <phoneticPr fontId="92"/>
  </si>
  <si>
    <t>氏名</t>
    <rPh sb="0" eb="2">
      <t>シメイ</t>
    </rPh>
    <phoneticPr fontId="92"/>
  </si>
  <si>
    <t>ふりがな</t>
    <phoneticPr fontId="92"/>
  </si>
  <si>
    <t>略名</t>
    <rPh sb="0" eb="1">
      <t>リャク</t>
    </rPh>
    <rPh sb="1" eb="2">
      <t>メイ</t>
    </rPh>
    <phoneticPr fontId="92"/>
  </si>
  <si>
    <t>スタッフ分類</t>
    <phoneticPr fontId="93"/>
  </si>
  <si>
    <t>学年</t>
    <phoneticPr fontId="5"/>
  </si>
  <si>
    <t>生年月日</t>
    <phoneticPr fontId="93"/>
  </si>
  <si>
    <t>性別</t>
    <phoneticPr fontId="93"/>
  </si>
  <si>
    <t>出身地</t>
    <rPh sb="0" eb="3">
      <t>シュッシンチ</t>
    </rPh>
    <phoneticPr fontId="92"/>
  </si>
  <si>
    <t>出身小中学校</t>
    <phoneticPr fontId="5"/>
  </si>
  <si>
    <t>高校</t>
    <rPh sb="0" eb="2">
      <t>コウコウ</t>
    </rPh>
    <phoneticPr fontId="92"/>
  </si>
  <si>
    <t>大学</t>
    <rPh sb="0" eb="2">
      <t>ダイガk</t>
    </rPh>
    <phoneticPr fontId="92"/>
  </si>
  <si>
    <t>身長cm</t>
    <phoneticPr fontId="5"/>
  </si>
  <si>
    <t>体重kg</t>
    <phoneticPr fontId="5"/>
  </si>
  <si>
    <t>守備位置</t>
    <rPh sb="0" eb="2">
      <t>シュビ</t>
    </rPh>
    <rPh sb="2" eb="4">
      <t>イチ</t>
    </rPh>
    <phoneticPr fontId="92"/>
  </si>
  <si>
    <t>投</t>
    <rPh sb="0" eb="1">
      <t>トウ</t>
    </rPh>
    <phoneticPr fontId="5"/>
  </si>
  <si>
    <t>打</t>
    <phoneticPr fontId="5"/>
  </si>
  <si>
    <t>経歴</t>
    <rPh sb="0" eb="2">
      <t>ケイレk</t>
    </rPh>
    <phoneticPr fontId="93"/>
  </si>
  <si>
    <t>No</t>
    <phoneticPr fontId="4"/>
  </si>
  <si>
    <t>チーム種別（カテゴリー）</t>
  </si>
  <si>
    <t>役職名</t>
  </si>
  <si>
    <t>保険加入希望</t>
  </si>
  <si>
    <r>
      <t xml:space="preserve">抹消者
</t>
    </r>
    <r>
      <rPr>
        <b/>
        <sz val="12"/>
        <color indexed="10"/>
        <rFont val="ＭＳ Ｐゴシック"/>
        <family val="3"/>
        <charset val="128"/>
      </rPr>
      <t>N</t>
    </r>
    <r>
      <rPr>
        <b/>
        <sz val="12"/>
        <color rgb="FFFF0000"/>
        <rFont val="ＭＳ Ｐゴシック"/>
        <family val="3"/>
        <charset val="128"/>
      </rPr>
      <t>o.</t>
    </r>
    <rPh sb="0" eb="2">
      <t>マッショウ</t>
    </rPh>
    <rPh sb="2" eb="3">
      <t>シャ</t>
    </rPh>
    <phoneticPr fontId="4"/>
  </si>
  <si>
    <t xml:space="preserve">投　　打
</t>
    <rPh sb="0" eb="1">
      <t>トウ</t>
    </rPh>
    <rPh sb="3" eb="4">
      <t>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</si>
</sst>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yyyy&quot;年&quot;"/>
    <numFmt numFmtId="178" formatCode="yyyy"/>
    <numFmt numFmtId="179" formatCode="yyyy/m/d;@"/>
    <numFmt numFmtId="180" formatCode="yy&quot;年&quot;/m&quot;月&quot;"/>
  </numFmts>
  <fonts count="98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2"/>
      <name val="ＭＳ 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明朝"/>
      <family val="1"/>
      <charset val="128"/>
    </font>
    <font>
      <sz val="15"/>
      <name val="ＭＳ Ｐゴシック"/>
      <family val="3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28"/>
      <name val="HG明朝E"/>
      <family val="1"/>
      <charset val="128"/>
    </font>
    <font>
      <sz val="19"/>
      <name val="HG明朝E"/>
      <family val="1"/>
      <charset val="128"/>
    </font>
    <font>
      <sz val="18"/>
      <name val="HG明朝E"/>
      <family val="1"/>
      <charset val="128"/>
    </font>
    <font>
      <sz val="2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HG明朝E"/>
      <family val="1"/>
      <charset val="128"/>
    </font>
    <font>
      <sz val="1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indexed="17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5"/>
      <name val="ＭＳ ゴシック"/>
      <family val="3"/>
      <charset val="128"/>
    </font>
    <font>
      <sz val="13"/>
      <name val="ＭＳ Ｐ明朝"/>
      <family val="1"/>
      <charset val="128"/>
    </font>
    <font>
      <b/>
      <sz val="14"/>
      <color indexed="1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  <font>
      <b/>
      <sz val="28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b/>
      <u/>
      <sz val="12"/>
      <color indexed="8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Tsukushi A Round Gothic Bold"/>
      <family val="3"/>
      <charset val="128"/>
    </font>
    <font>
      <sz val="12"/>
      <color theme="1"/>
      <name val="-webkit-standard"/>
    </font>
    <font>
      <sz val="12"/>
      <color theme="1"/>
      <name val="MS Mincho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medium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thin">
        <color indexed="1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double">
        <color indexed="14"/>
      </left>
      <right/>
      <top style="double">
        <color indexed="14"/>
      </top>
      <bottom style="double">
        <color indexed="14"/>
      </bottom>
      <diagonal/>
    </border>
    <border>
      <left/>
      <right/>
      <top style="double">
        <color indexed="14"/>
      </top>
      <bottom style="double">
        <color indexed="14"/>
      </bottom>
      <diagonal/>
    </border>
    <border>
      <left/>
      <right style="medium">
        <color indexed="10"/>
      </right>
      <top style="double">
        <color indexed="14"/>
      </top>
      <bottom style="double">
        <color indexed="14"/>
      </bottom>
      <diagonal/>
    </border>
    <border>
      <left style="medium">
        <color indexed="12"/>
      </left>
      <right/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double">
        <color indexed="14"/>
      </left>
      <right/>
      <top style="double">
        <color indexed="14"/>
      </top>
      <bottom/>
      <diagonal/>
    </border>
    <border>
      <left/>
      <right/>
      <top style="double">
        <color indexed="14"/>
      </top>
      <bottom/>
      <diagonal/>
    </border>
    <border>
      <left/>
      <right style="double">
        <color indexed="14"/>
      </right>
      <top style="double">
        <color indexed="14"/>
      </top>
      <bottom/>
      <diagonal/>
    </border>
    <border>
      <left style="double">
        <color indexed="14"/>
      </left>
      <right/>
      <top/>
      <bottom style="double">
        <color indexed="14"/>
      </bottom>
      <diagonal/>
    </border>
    <border>
      <left/>
      <right/>
      <top/>
      <bottom style="double">
        <color indexed="14"/>
      </bottom>
      <diagonal/>
    </border>
    <border>
      <left/>
      <right style="double">
        <color indexed="14"/>
      </right>
      <top/>
      <bottom style="double">
        <color indexed="1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/>
      <top style="thin">
        <color indexed="12"/>
      </top>
      <bottom style="medium">
        <color indexed="12"/>
      </bottom>
      <diagonal/>
    </border>
    <border>
      <left/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double">
        <color indexed="14"/>
      </left>
      <right/>
      <top/>
      <bottom/>
      <diagonal/>
    </border>
    <border>
      <left/>
      <right style="double">
        <color indexed="14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/>
      <right style="double">
        <color indexed="12"/>
      </right>
      <top/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45">
    <xf numFmtId="0" fontId="0" fillId="0" borderId="0">
      <alignment vertical="center"/>
    </xf>
    <xf numFmtId="0" fontId="68" fillId="0" borderId="0">
      <alignment vertical="center"/>
    </xf>
    <xf numFmtId="0" fontId="69" fillId="0" borderId="191" applyNumberFormat="0" applyFill="0" applyAlignment="0" applyProtection="0">
      <alignment vertical="center"/>
    </xf>
    <xf numFmtId="0" fontId="70" fillId="0" borderId="192" applyNumberFormat="0" applyFill="0" applyAlignment="0" applyProtection="0">
      <alignment vertical="center"/>
    </xf>
    <xf numFmtId="0" fontId="71" fillId="0" borderId="193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1" borderId="194" applyNumberFormat="0" applyAlignment="0" applyProtection="0">
      <alignment vertical="center"/>
    </xf>
    <xf numFmtId="0" fontId="75" fillId="12" borderId="195" applyNumberFormat="0" applyAlignment="0" applyProtection="0">
      <alignment vertical="center"/>
    </xf>
    <xf numFmtId="0" fontId="76" fillId="12" borderId="194" applyNumberFormat="0" applyAlignment="0" applyProtection="0">
      <alignment vertical="center"/>
    </xf>
    <xf numFmtId="0" fontId="77" fillId="0" borderId="196" applyNumberFormat="0" applyFill="0" applyAlignment="0" applyProtection="0">
      <alignment vertical="center"/>
    </xf>
    <xf numFmtId="0" fontId="78" fillId="13" borderId="197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199" applyNumberFormat="0" applyFill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1" fillId="14" borderId="198" applyNumberFormat="0" applyFont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4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8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6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28" fillId="0" borderId="14" xfId="0" applyFont="1" applyBorder="1" applyAlignment="1" applyProtection="1">
      <alignment horizontal="center" vertical="top"/>
      <protection hidden="1"/>
    </xf>
    <xf numFmtId="0" fontId="28" fillId="0" borderId="13" xfId="0" applyFont="1" applyBorder="1" applyAlignment="1" applyProtection="1">
      <alignment horizontal="center" vertical="top"/>
      <protection hidden="1"/>
    </xf>
    <xf numFmtId="0" fontId="10" fillId="0" borderId="15" xfId="0" applyFont="1" applyBorder="1" applyAlignment="1" applyProtection="1">
      <alignment horizontal="left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14" fillId="0" borderId="18" xfId="0" applyFont="1" applyBorder="1" applyAlignment="1" applyProtection="1">
      <alignment horizontal="center" vertical="center"/>
      <protection locked="0"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10" fillId="0" borderId="18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25" fillId="0" borderId="23" xfId="0" applyFont="1" applyBorder="1" applyAlignment="1" applyProtection="1">
      <alignment horizontal="distributed"/>
      <protection hidden="1"/>
    </xf>
    <xf numFmtId="0" fontId="13" fillId="0" borderId="0" xfId="0" applyFont="1" applyAlignment="1" applyProtection="1">
      <alignment horizontal="distributed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27" fillId="0" borderId="25" xfId="0" applyFont="1" applyBorder="1" applyAlignment="1" applyProtection="1">
      <alignment horizontal="left"/>
      <protection hidden="1"/>
    </xf>
    <xf numFmtId="0" fontId="27" fillId="0" borderId="24" xfId="0" applyFont="1" applyBorder="1" applyAlignment="1" applyProtection="1">
      <alignment horizontal="left"/>
      <protection hidden="1"/>
    </xf>
    <xf numFmtId="0" fontId="13" fillId="0" borderId="24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38" fillId="0" borderId="16" xfId="0" applyFont="1" applyBorder="1" applyAlignment="1" applyProtection="1"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vertical="top" textRotation="255" shrinkToFit="1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distributed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34" fillId="0" borderId="0" xfId="0" applyFont="1">
      <alignment vertical="center"/>
    </xf>
    <xf numFmtId="0" fontId="12" fillId="0" borderId="0" xfId="0" applyFont="1">
      <alignment vertical="center"/>
    </xf>
    <xf numFmtId="0" fontId="28" fillId="0" borderId="0" xfId="0" applyFont="1" applyAlignment="1" applyProtection="1">
      <alignment horizontal="center"/>
      <protection hidden="1"/>
    </xf>
    <xf numFmtId="0" fontId="10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28" fillId="0" borderId="0" xfId="0" applyFont="1">
      <alignment vertical="center"/>
    </xf>
    <xf numFmtId="0" fontId="34" fillId="0" borderId="0" xfId="0" applyFont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18" fillId="0" borderId="0" xfId="0" applyFont="1">
      <alignment vertical="center"/>
    </xf>
    <xf numFmtId="0" fontId="0" fillId="0" borderId="29" xfId="0" applyBorder="1">
      <alignment vertical="center"/>
    </xf>
    <xf numFmtId="0" fontId="3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top" wrapText="1"/>
      <protection hidden="1"/>
    </xf>
    <xf numFmtId="0" fontId="6" fillId="0" borderId="40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78" fontId="18" fillId="0" borderId="16" xfId="0" applyNumberFormat="1" applyFont="1" applyBorder="1" applyAlignment="1" applyProtection="1">
      <protection hidden="1"/>
    </xf>
    <xf numFmtId="0" fontId="10" fillId="0" borderId="16" xfId="0" applyFont="1" applyBorder="1" applyAlignment="1" applyProtection="1">
      <alignment horizontal="left"/>
      <protection hidden="1"/>
    </xf>
    <xf numFmtId="0" fontId="45" fillId="0" borderId="0" xfId="0" applyFont="1" applyAlignment="1">
      <alignment horizontal="left" vertical="center"/>
    </xf>
    <xf numFmtId="0" fontId="44" fillId="0" borderId="44" xfId="0" applyFont="1" applyBorder="1" applyAlignment="1" applyProtection="1">
      <alignment horizontal="right" vertical="center"/>
      <protection hidden="1"/>
    </xf>
    <xf numFmtId="0" fontId="44" fillId="0" borderId="14" xfId="0" applyFont="1" applyBorder="1" applyAlignment="1" applyProtection="1">
      <alignment horizontal="right" vertical="top"/>
      <protection hidden="1"/>
    </xf>
    <xf numFmtId="0" fontId="44" fillId="0" borderId="5" xfId="0" applyFont="1" applyBorder="1" applyAlignment="1" applyProtection="1">
      <alignment horizontal="left" vertical="center"/>
      <protection hidden="1"/>
    </xf>
    <xf numFmtId="0" fontId="44" fillId="0" borderId="13" xfId="0" applyFont="1" applyBorder="1" applyAlignment="1" applyProtection="1">
      <alignment horizontal="left" vertical="top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distributed" vertical="center" indent="3"/>
      <protection locked="0"/>
    </xf>
    <xf numFmtId="0" fontId="9" fillId="0" borderId="0" xfId="0" applyFont="1" applyAlignment="1">
      <alignment horizontal="distributed" vertical="center" indent="2"/>
    </xf>
    <xf numFmtId="0" fontId="21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0" fillId="3" borderId="51" xfId="0" applyFill="1" applyBorder="1">
      <alignment vertical="center"/>
    </xf>
    <xf numFmtId="0" fontId="51" fillId="6" borderId="52" xfId="0" applyFont="1" applyFill="1" applyBorder="1">
      <alignment vertical="center"/>
    </xf>
    <xf numFmtId="0" fontId="54" fillId="4" borderId="52" xfId="0" applyFont="1" applyFill="1" applyBorder="1" applyAlignment="1">
      <alignment horizontal="right" vertical="center"/>
    </xf>
    <xf numFmtId="0" fontId="28" fillId="0" borderId="0" xfId="0" applyFont="1" applyAlignment="1" applyProtection="1">
      <protection hidden="1"/>
    </xf>
    <xf numFmtId="178" fontId="9" fillId="0" borderId="0" xfId="0" applyNumberFormat="1" applyFont="1" applyAlignment="1" applyProtection="1">
      <protection locked="0"/>
    </xf>
    <xf numFmtId="178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>
      <alignment vertical="center"/>
    </xf>
    <xf numFmtId="0" fontId="22" fillId="0" borderId="30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8" fillId="4" borderId="59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left" vertical="center"/>
      <protection hidden="1"/>
    </xf>
    <xf numFmtId="0" fontId="43" fillId="6" borderId="68" xfId="0" applyFont="1" applyFill="1" applyBorder="1" applyAlignment="1" applyProtection="1">
      <alignment horizontal="center" vertical="center"/>
      <protection hidden="1"/>
    </xf>
    <xf numFmtId="0" fontId="41" fillId="5" borderId="43" xfId="0" quotePrefix="1" applyFont="1" applyFill="1" applyBorder="1" applyAlignment="1">
      <alignment horizontal="center" vertical="center"/>
    </xf>
    <xf numFmtId="0" fontId="41" fillId="5" borderId="42" xfId="0" quotePrefix="1" applyFont="1" applyFill="1" applyBorder="1" applyAlignment="1">
      <alignment horizontal="center" vertical="center"/>
    </xf>
    <xf numFmtId="0" fontId="41" fillId="6" borderId="42" xfId="0" quotePrefix="1" applyFont="1" applyFill="1" applyBorder="1" applyAlignment="1">
      <alignment horizontal="center" vertical="center"/>
    </xf>
    <xf numFmtId="0" fontId="41" fillId="0" borderId="42" xfId="0" quotePrefix="1" applyFont="1" applyBorder="1" applyAlignment="1">
      <alignment horizontal="center" vertical="center"/>
    </xf>
    <xf numFmtId="0" fontId="41" fillId="2" borderId="42" xfId="0" quotePrefix="1" applyFont="1" applyFill="1" applyBorder="1" applyAlignment="1">
      <alignment horizontal="center" vertical="center"/>
    </xf>
    <xf numFmtId="0" fontId="41" fillId="0" borderId="41" xfId="0" quotePrefix="1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hidden="1"/>
    </xf>
    <xf numFmtId="0" fontId="24" fillId="0" borderId="16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distributed"/>
      <protection hidden="1"/>
    </xf>
    <xf numFmtId="0" fontId="21" fillId="0" borderId="0" xfId="44" applyFont="1" applyAlignment="1">
      <alignment horizontal="left" vertical="center"/>
    </xf>
    <xf numFmtId="0" fontId="5" fillId="0" borderId="0" xfId="44" applyFont="1" applyAlignment="1">
      <alignment horizontal="center" vertical="center"/>
    </xf>
    <xf numFmtId="0" fontId="85" fillId="0" borderId="0" xfId="44" applyFont="1">
      <alignment vertical="center"/>
    </xf>
    <xf numFmtId="0" fontId="85" fillId="0" borderId="27" xfId="44" applyFont="1" applyBorder="1">
      <alignment vertical="center"/>
    </xf>
    <xf numFmtId="0" fontId="87" fillId="0" borderId="0" xfId="44" applyFont="1" applyAlignment="1">
      <alignment horizontal="center" vertical="center" textRotation="255"/>
    </xf>
    <xf numFmtId="0" fontId="10" fillId="0" borderId="0" xfId="44" applyFont="1">
      <alignment vertical="center"/>
    </xf>
    <xf numFmtId="0" fontId="5" fillId="0" borderId="0" xfId="44" applyFont="1">
      <alignment vertical="center"/>
    </xf>
    <xf numFmtId="0" fontId="21" fillId="0" borderId="0" xfId="44" applyFont="1" applyAlignment="1">
      <alignment vertical="top" textRotation="255" shrinkToFit="1"/>
    </xf>
    <xf numFmtId="0" fontId="5" fillId="0" borderId="0" xfId="44" applyFont="1" applyAlignment="1">
      <alignment horizontal="center"/>
    </xf>
    <xf numFmtId="0" fontId="5" fillId="0" borderId="58" xfId="44" applyFont="1" applyBorder="1" applyAlignment="1">
      <alignment horizontal="center"/>
    </xf>
    <xf numFmtId="0" fontId="5" fillId="0" borderId="30" xfId="44" applyFont="1" applyBorder="1" applyAlignment="1">
      <alignment horizontal="center"/>
    </xf>
    <xf numFmtId="0" fontId="10" fillId="0" borderId="30" xfId="44" applyFont="1" applyBorder="1" applyAlignment="1"/>
    <xf numFmtId="0" fontId="5" fillId="0" borderId="30" xfId="44" applyFont="1" applyBorder="1">
      <alignment vertical="center"/>
    </xf>
    <xf numFmtId="0" fontId="5" fillId="0" borderId="13" xfId="44" applyFont="1" applyBorder="1" applyAlignment="1">
      <alignment horizontal="center"/>
    </xf>
    <xf numFmtId="0" fontId="21" fillId="0" borderId="0" xfId="44" applyFont="1" applyAlignment="1">
      <alignment horizontal="center" vertical="top" textRotation="255"/>
    </xf>
    <xf numFmtId="0" fontId="5" fillId="0" borderId="71" xfId="44" applyFont="1" applyBorder="1" applyAlignment="1">
      <alignment horizontal="center" vertical="center"/>
    </xf>
    <xf numFmtId="0" fontId="2" fillId="0" borderId="0" xfId="44" applyFont="1" applyAlignment="1">
      <alignment horizontal="center" vertical="top"/>
    </xf>
    <xf numFmtId="49" fontId="5" fillId="0" borderId="0" xfId="44" applyNumberFormat="1" applyFont="1">
      <alignment vertical="center"/>
    </xf>
    <xf numFmtId="0" fontId="5" fillId="0" borderId="0" xfId="44" applyFont="1" applyAlignment="1">
      <alignment horizontal="right" vertical="top"/>
    </xf>
    <xf numFmtId="0" fontId="5" fillId="0" borderId="0" xfId="44" applyFont="1" applyAlignment="1">
      <alignment horizontal="distributed" vertical="center"/>
    </xf>
    <xf numFmtId="0" fontId="5" fillId="0" borderId="204" xfId="44" applyFont="1" applyBorder="1">
      <alignment vertical="center"/>
    </xf>
    <xf numFmtId="0" fontId="5" fillId="0" borderId="71" xfId="44" applyFont="1" applyBorder="1" applyAlignment="1">
      <alignment horizontal="center"/>
    </xf>
    <xf numFmtId="0" fontId="88" fillId="0" borderId="0" xfId="44" applyFont="1" applyAlignment="1">
      <alignment horizontal="center"/>
    </xf>
    <xf numFmtId="0" fontId="88" fillId="0" borderId="0" xfId="44" applyFont="1" applyAlignment="1">
      <alignment vertical="center" wrapText="1"/>
    </xf>
    <xf numFmtId="0" fontId="10" fillId="0" borderId="0" xfId="44" applyFont="1" applyAlignment="1">
      <alignment horizontal="center" vertical="top"/>
    </xf>
    <xf numFmtId="0" fontId="5" fillId="0" borderId="0" xfId="44" applyFont="1" applyAlignment="1">
      <alignment vertical="top"/>
    </xf>
    <xf numFmtId="0" fontId="5" fillId="0" borderId="55" xfId="44" applyFont="1" applyBorder="1" applyAlignment="1">
      <alignment horizontal="center" vertical="center"/>
    </xf>
    <xf numFmtId="0" fontId="5" fillId="0" borderId="27" xfId="44" applyFont="1" applyBorder="1" applyAlignment="1">
      <alignment horizontal="center" vertical="center"/>
    </xf>
    <xf numFmtId="0" fontId="5" fillId="0" borderId="2" xfId="44" applyFont="1" applyBorder="1" applyAlignment="1">
      <alignment horizontal="center" vertical="center"/>
    </xf>
    <xf numFmtId="0" fontId="89" fillId="0" borderId="38" xfId="44" applyFont="1" applyBorder="1">
      <alignment vertical="center"/>
    </xf>
    <xf numFmtId="0" fontId="5" fillId="0" borderId="38" xfId="44" applyFont="1" applyBorder="1" applyAlignment="1">
      <alignment horizontal="center" vertical="center"/>
    </xf>
    <xf numFmtId="0" fontId="5" fillId="0" borderId="38" xfId="44" applyFont="1" applyBorder="1">
      <alignment vertical="center"/>
    </xf>
    <xf numFmtId="0" fontId="5" fillId="0" borderId="181" xfId="44" applyFont="1" applyBorder="1" applyAlignment="1">
      <alignment horizontal="center"/>
    </xf>
    <xf numFmtId="0" fontId="2" fillId="0" borderId="0" xfId="44" applyFont="1">
      <alignment vertical="center"/>
    </xf>
    <xf numFmtId="0" fontId="5" fillId="0" borderId="181" xfId="44" applyFont="1" applyBorder="1" applyAlignment="1">
      <alignment horizontal="center" vertical="center"/>
    </xf>
    <xf numFmtId="0" fontId="2" fillId="0" borderId="0" xfId="44" applyFont="1" applyAlignment="1">
      <alignment horizontal="left" vertical="center"/>
    </xf>
    <xf numFmtId="0" fontId="2" fillId="0" borderId="0" xfId="44" applyFont="1" applyAlignment="1"/>
    <xf numFmtId="0" fontId="10" fillId="0" borderId="0" xfId="44" applyFont="1" applyAlignment="1">
      <alignment vertical="top"/>
    </xf>
    <xf numFmtId="0" fontId="5" fillId="0" borderId="214" xfId="44" applyFont="1" applyBorder="1" applyAlignment="1">
      <alignment horizontal="center" vertical="center"/>
    </xf>
    <xf numFmtId="0" fontId="5" fillId="0" borderId="5" xfId="44" applyFont="1" applyBorder="1" applyAlignment="1">
      <alignment horizontal="center" vertical="center"/>
    </xf>
    <xf numFmtId="0" fontId="6" fillId="0" borderId="0" xfId="0" applyFont="1" applyProtection="1">
      <alignment vertical="center"/>
      <protection hidden="1"/>
    </xf>
    <xf numFmtId="0" fontId="32" fillId="0" borderId="0" xfId="0" applyFont="1" applyAlignment="1" applyProtection="1">
      <alignment horizontal="distributed"/>
      <protection hidden="1"/>
    </xf>
    <xf numFmtId="0" fontId="12" fillId="0" borderId="0" xfId="0" applyFont="1" applyAlignment="1" applyProtection="1">
      <alignment horizontal="center" vertical="top" textRotation="255" shrinkToFit="1"/>
      <protection hidden="1"/>
    </xf>
    <xf numFmtId="0" fontId="39" fillId="0" borderId="47" xfId="0" applyFont="1" applyBorder="1" applyProtection="1">
      <alignment vertical="center"/>
      <protection hidden="1"/>
    </xf>
    <xf numFmtId="0" fontId="39" fillId="0" borderId="48" xfId="0" applyFont="1" applyBorder="1" applyProtection="1">
      <alignment vertical="center"/>
      <protection hidden="1"/>
    </xf>
    <xf numFmtId="0" fontId="39" fillId="0" borderId="49" xfId="0" applyFont="1" applyBorder="1" applyProtection="1">
      <alignment vertical="center"/>
      <protection hidden="1"/>
    </xf>
    <xf numFmtId="0" fontId="6" fillId="0" borderId="0" xfId="0" applyFont="1" applyProtection="1">
      <alignment vertical="center"/>
      <protection locked="0" hidden="1"/>
    </xf>
    <xf numFmtId="0" fontId="24" fillId="0" borderId="9" xfId="0" applyFont="1" applyBorder="1" applyProtection="1">
      <alignment vertical="center"/>
      <protection hidden="1"/>
    </xf>
    <xf numFmtId="0" fontId="24" fillId="0" borderId="46" xfId="0" applyFont="1" applyBorder="1" applyProtection="1">
      <alignment vertical="center"/>
      <protection hidden="1"/>
    </xf>
    <xf numFmtId="0" fontId="24" fillId="0" borderId="10" xfId="0" applyFont="1" applyBorder="1" applyProtection="1">
      <alignment vertical="center"/>
      <protection hidden="1"/>
    </xf>
    <xf numFmtId="0" fontId="39" fillId="0" borderId="6" xfId="0" applyFont="1" applyBorder="1" applyProtection="1">
      <alignment vertical="center"/>
      <protection hidden="1"/>
    </xf>
    <xf numFmtId="0" fontId="39" fillId="0" borderId="45" xfId="0" applyFont="1" applyBorder="1" applyProtection="1">
      <alignment vertical="center"/>
      <protection hidden="1"/>
    </xf>
    <xf numFmtId="0" fontId="39" fillId="0" borderId="7" xfId="0" applyFont="1" applyBorder="1" applyProtection="1">
      <alignment vertical="center"/>
      <protection hidden="1"/>
    </xf>
    <xf numFmtId="0" fontId="49" fillId="0" borderId="0" xfId="0" applyFont="1" applyAlignment="1" applyProtection="1">
      <alignment vertical="center" wrapText="1"/>
      <protection hidden="1"/>
    </xf>
    <xf numFmtId="0" fontId="22" fillId="0" borderId="6" xfId="0" applyFont="1" applyBorder="1" applyProtection="1">
      <alignment vertical="center"/>
      <protection hidden="1"/>
    </xf>
    <xf numFmtId="0" fontId="6" fillId="0" borderId="45" xfId="0" applyFont="1" applyBorder="1">
      <alignment vertical="center"/>
    </xf>
    <xf numFmtId="0" fontId="0" fillId="0" borderId="7" xfId="0" applyBorder="1">
      <alignment vertical="center"/>
    </xf>
    <xf numFmtId="0" fontId="22" fillId="0" borderId="58" xfId="0" applyFont="1" applyBorder="1" applyProtection="1">
      <alignment vertical="center"/>
      <protection hidden="1"/>
    </xf>
    <xf numFmtId="0" fontId="22" fillId="0" borderId="30" xfId="0" applyFont="1" applyBorder="1" applyProtection="1">
      <alignment vertical="center"/>
      <protection hidden="1"/>
    </xf>
    <xf numFmtId="0" fontId="22" fillId="0" borderId="13" xfId="0" applyFont="1" applyBorder="1" applyProtection="1">
      <alignment vertical="center"/>
      <protection hidden="1"/>
    </xf>
    <xf numFmtId="0" fontId="8" fillId="0" borderId="9" xfId="0" applyFont="1" applyBorder="1" applyProtection="1">
      <alignment vertical="center"/>
      <protection hidden="1"/>
    </xf>
    <xf numFmtId="0" fontId="0" fillId="0" borderId="46" xfId="0" applyBorder="1">
      <alignment vertical="center"/>
    </xf>
    <xf numFmtId="0" fontId="0" fillId="0" borderId="10" xfId="0" applyBorder="1">
      <alignment vertical="center"/>
    </xf>
    <xf numFmtId="0" fontId="8" fillId="0" borderId="55" xfId="0" applyFont="1" applyBorder="1" applyProtection="1">
      <alignment vertical="center"/>
      <protection hidden="1"/>
    </xf>
    <xf numFmtId="0" fontId="8" fillId="0" borderId="27" xfId="0" applyFont="1" applyBorder="1" applyProtection="1">
      <alignment vertical="center"/>
      <protection hidden="1"/>
    </xf>
    <xf numFmtId="0" fontId="8" fillId="0" borderId="5" xfId="0" applyFont="1" applyBorder="1" applyProtection="1">
      <alignment vertic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protection hidden="1"/>
    </xf>
    <xf numFmtId="0" fontId="17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horizontal="distributed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24" xfId="0" applyFont="1" applyBorder="1" applyAlignment="1" applyProtection="1">
      <alignment horizontal="left" vertical="center"/>
      <protection hidden="1"/>
    </xf>
    <xf numFmtId="0" fontId="2" fillId="0" borderId="24" xfId="0" applyFont="1" applyBorder="1" applyAlignment="1" applyProtection="1">
      <alignment horizontal="left"/>
      <protection hidden="1"/>
    </xf>
    <xf numFmtId="0" fontId="2" fillId="0" borderId="18" xfId="0" applyFont="1" applyBorder="1" applyAlignment="1" applyProtection="1">
      <alignment horizontal="distributed" vertical="center"/>
      <protection hidden="1"/>
    </xf>
    <xf numFmtId="0" fontId="2" fillId="0" borderId="0" xfId="0" applyFont="1" applyAlignment="1" applyProtection="1">
      <alignment horizontal="distributed" vertical="center"/>
      <protection hidden="1"/>
    </xf>
    <xf numFmtId="0" fontId="27" fillId="0" borderId="0" xfId="0" applyFont="1" applyProtection="1">
      <alignment vertical="center"/>
      <protection hidden="1"/>
    </xf>
    <xf numFmtId="0" fontId="27" fillId="0" borderId="0" xfId="0" applyFont="1" applyAlignment="1" applyProtection="1">
      <alignment horizontal="distributed"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178" fontId="24" fillId="0" borderId="0" xfId="0" applyNumberFormat="1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alignment vertical="center"/>
      <protection locked="0" hidden="1"/>
    </xf>
    <xf numFmtId="0" fontId="34" fillId="0" borderId="0" xfId="0" applyFont="1" applyProtection="1">
      <alignment vertical="center"/>
      <protection hidden="1"/>
    </xf>
    <xf numFmtId="0" fontId="41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27" xfId="0" applyFont="1" applyBorder="1" applyAlignment="1" applyProtection="1">
      <alignment horizontal="right"/>
      <protection hidden="1"/>
    </xf>
    <xf numFmtId="0" fontId="43" fillId="6" borderId="67" xfId="0" applyFont="1" applyFill="1" applyBorder="1" applyAlignment="1" applyProtection="1">
      <alignment horizontal="center" vertical="center"/>
      <protection hidden="1"/>
    </xf>
    <xf numFmtId="0" fontId="43" fillId="6" borderId="69" xfId="0" applyFont="1" applyFill="1" applyBorder="1" applyAlignment="1" applyProtection="1">
      <alignment horizontal="center" vertical="center"/>
      <protection hidden="1"/>
    </xf>
    <xf numFmtId="14" fontId="0" fillId="0" borderId="0" xfId="0" applyNumberFormat="1">
      <alignment vertical="center"/>
    </xf>
    <xf numFmtId="0" fontId="94" fillId="0" borderId="1" xfId="1" applyFont="1" applyBorder="1" applyAlignment="1">
      <alignment horizontal="left" vertical="center"/>
    </xf>
    <xf numFmtId="0" fontId="95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40" borderId="1" xfId="1" applyFont="1" applyFill="1" applyBorder="1" applyAlignment="1">
      <alignment horizontal="center" vertical="center"/>
    </xf>
    <xf numFmtId="0" fontId="96" fillId="40" borderId="1" xfId="1" applyFont="1" applyFill="1" applyBorder="1" applyAlignment="1">
      <alignment horizontal="center" vertical="center"/>
    </xf>
    <xf numFmtId="0" fontId="2" fillId="40" borderId="1" xfId="1" applyFont="1" applyFill="1" applyBorder="1" applyAlignment="1">
      <alignment horizontal="center" vertical="center" wrapText="1"/>
    </xf>
    <xf numFmtId="0" fontId="96" fillId="4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79" fontId="94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0" fontId="0" fillId="39" borderId="0" xfId="0" applyFill="1">
      <alignment vertical="center"/>
    </xf>
    <xf numFmtId="0" fontId="0" fillId="41" borderId="0" xfId="0" applyFill="1">
      <alignment vertical="center"/>
    </xf>
    <xf numFmtId="0" fontId="95" fillId="0" borderId="1" xfId="1" applyFont="1" applyBorder="1" applyAlignment="1">
      <alignment horizontal="center" vertical="center"/>
    </xf>
    <xf numFmtId="0" fontId="10" fillId="0" borderId="0" xfId="44" applyFont="1" applyAlignment="1">
      <alignment horizontal="center" vertical="top"/>
    </xf>
    <xf numFmtId="0" fontId="10" fillId="0" borderId="210" xfId="44" applyFont="1" applyBorder="1" applyAlignment="1">
      <alignment horizontal="center" vertical="top"/>
    </xf>
    <xf numFmtId="0" fontId="88" fillId="0" borderId="211" xfId="44" applyFont="1" applyBorder="1" applyAlignment="1">
      <alignment horizontal="center" vertical="center" wrapText="1"/>
    </xf>
    <xf numFmtId="0" fontId="88" fillId="0" borderId="204" xfId="44" applyFont="1" applyBorder="1" applyAlignment="1">
      <alignment horizontal="center" vertical="center" wrapText="1"/>
    </xf>
    <xf numFmtId="0" fontId="88" fillId="0" borderId="212" xfId="44" applyFont="1" applyBorder="1" applyAlignment="1">
      <alignment horizontal="center" vertical="center" wrapText="1"/>
    </xf>
    <xf numFmtId="0" fontId="88" fillId="0" borderId="213" xfId="44" applyFont="1" applyBorder="1" applyAlignment="1">
      <alignment horizontal="center" vertical="center" wrapText="1"/>
    </xf>
    <xf numFmtId="0" fontId="88" fillId="0" borderId="0" xfId="44" applyFont="1" applyAlignment="1">
      <alignment horizontal="center" vertical="center" wrapText="1"/>
    </xf>
    <xf numFmtId="0" fontId="88" fillId="0" borderId="214" xfId="44" applyFont="1" applyBorder="1" applyAlignment="1">
      <alignment horizontal="center" vertical="center" wrapText="1"/>
    </xf>
    <xf numFmtId="0" fontId="88" fillId="0" borderId="215" xfId="44" applyFont="1" applyBorder="1" applyAlignment="1">
      <alignment horizontal="center" vertical="center" wrapText="1"/>
    </xf>
    <xf numFmtId="0" fontId="88" fillId="0" borderId="210" xfId="44" applyFont="1" applyBorder="1" applyAlignment="1">
      <alignment horizontal="center" vertical="center" wrapText="1"/>
    </xf>
    <xf numFmtId="0" fontId="88" fillId="0" borderId="216" xfId="44" applyFont="1" applyBorder="1" applyAlignment="1">
      <alignment horizontal="center" vertical="center" wrapText="1"/>
    </xf>
    <xf numFmtId="0" fontId="25" fillId="0" borderId="0" xfId="44" applyFont="1" applyAlignment="1">
      <alignment horizontal="center" vertical="center"/>
    </xf>
    <xf numFmtId="0" fontId="89" fillId="0" borderId="38" xfId="44" applyFont="1" applyBorder="1" applyAlignment="1">
      <alignment horizontal="center" vertical="center" shrinkToFit="1"/>
    </xf>
    <xf numFmtId="0" fontId="2" fillId="0" borderId="30" xfId="44" applyFont="1" applyBorder="1" applyAlignment="1">
      <alignment horizontal="left" vertical="center"/>
    </xf>
    <xf numFmtId="0" fontId="10" fillId="0" borderId="0" xfId="44" applyFont="1" applyAlignment="1">
      <alignment horizontal="center"/>
    </xf>
    <xf numFmtId="0" fontId="2" fillId="0" borderId="0" xfId="44" applyFont="1" applyAlignment="1">
      <alignment horizontal="center"/>
    </xf>
    <xf numFmtId="0" fontId="5" fillId="0" borderId="0" xfId="44" applyFont="1" applyAlignment="1">
      <alignment horizontal="center" vertical="center"/>
    </xf>
    <xf numFmtId="0" fontId="88" fillId="0" borderId="0" xfId="44" applyFont="1" applyAlignment="1">
      <alignment horizontal="center" vertical="center"/>
    </xf>
    <xf numFmtId="0" fontId="21" fillId="0" borderId="0" xfId="44" applyFont="1" applyAlignment="1">
      <alignment horizontal="center" vertical="center"/>
    </xf>
    <xf numFmtId="0" fontId="86" fillId="0" borderId="0" xfId="44" applyFont="1" applyAlignment="1">
      <alignment horizontal="center" vertical="center"/>
    </xf>
    <xf numFmtId="0" fontId="86" fillId="0" borderId="210" xfId="44" applyFont="1" applyBorder="1" applyAlignment="1">
      <alignment horizontal="center" vertical="center"/>
    </xf>
    <xf numFmtId="0" fontId="5" fillId="0" borderId="0" xfId="44" applyFont="1" applyAlignment="1">
      <alignment horizontal="distributed" vertical="top"/>
    </xf>
    <xf numFmtId="0" fontId="5" fillId="0" borderId="0" xfId="44" applyFont="1" applyAlignment="1">
      <alignment horizontal="distributed" vertical="center"/>
    </xf>
    <xf numFmtId="0" fontId="10" fillId="0" borderId="0" xfId="44" applyFont="1" applyAlignment="1">
      <alignment horizontal="center" vertical="center"/>
    </xf>
    <xf numFmtId="0" fontId="10" fillId="0" borderId="210" xfId="44" applyFont="1" applyBorder="1" applyAlignment="1">
      <alignment horizontal="center" vertical="center"/>
    </xf>
    <xf numFmtId="0" fontId="5" fillId="0" borderId="0" xfId="44" applyFont="1" applyAlignment="1">
      <alignment horizontal="center"/>
    </xf>
    <xf numFmtId="0" fontId="5" fillId="0" borderId="0" xfId="44" applyFont="1" applyAlignment="1">
      <alignment horizontal="left" vertical="top"/>
    </xf>
    <xf numFmtId="0" fontId="5" fillId="0" borderId="0" xfId="44" applyFont="1" applyAlignment="1">
      <alignment horizontal="left" vertical="center"/>
    </xf>
    <xf numFmtId="0" fontId="2" fillId="0" borderId="0" xfId="44" applyFont="1" applyAlignment="1">
      <alignment horizontal="center" vertical="center" wrapText="1"/>
    </xf>
    <xf numFmtId="0" fontId="2" fillId="0" borderId="0" xfId="44" applyFont="1" applyAlignment="1">
      <alignment horizontal="center" vertical="center"/>
    </xf>
    <xf numFmtId="0" fontId="2" fillId="0" borderId="210" xfId="44" applyFont="1" applyBorder="1" applyAlignment="1">
      <alignment horizontal="center" vertical="center"/>
    </xf>
    <xf numFmtId="0" fontId="5" fillId="0" borderId="0" xfId="44" applyFont="1" applyAlignment="1">
      <alignment horizontal="right" vertical="center"/>
    </xf>
    <xf numFmtId="0" fontId="5" fillId="0" borderId="210" xfId="44" applyFont="1" applyBorder="1" applyAlignment="1">
      <alignment horizontal="right" vertical="center"/>
    </xf>
    <xf numFmtId="49" fontId="2" fillId="0" borderId="0" xfId="44" applyNumberFormat="1" applyFont="1" applyAlignment="1">
      <alignment horizontal="center" vertical="center"/>
    </xf>
    <xf numFmtId="49" fontId="2" fillId="0" borderId="210" xfId="44" applyNumberFormat="1" applyFont="1" applyBorder="1" applyAlignment="1">
      <alignment horizontal="center" vertical="center"/>
    </xf>
    <xf numFmtId="0" fontId="5" fillId="0" borderId="210" xfId="44" applyFont="1" applyBorder="1" applyAlignment="1">
      <alignment horizontal="center" vertical="center"/>
    </xf>
    <xf numFmtId="0" fontId="2" fillId="0" borderId="30" xfId="44" applyFont="1" applyBorder="1" applyAlignment="1">
      <alignment horizontal="left" vertical="center" shrinkToFit="1"/>
    </xf>
    <xf numFmtId="0" fontId="2" fillId="0" borderId="30" xfId="44" applyFont="1" applyBorder="1" applyAlignment="1">
      <alignment horizontal="center" vertical="center"/>
    </xf>
    <xf numFmtId="0" fontId="2" fillId="0" borderId="30" xfId="44" applyFont="1" applyBorder="1" applyAlignment="1">
      <alignment horizontal="center"/>
    </xf>
    <xf numFmtId="0" fontId="2" fillId="0" borderId="37" xfId="44" applyFont="1" applyBorder="1" applyAlignment="1">
      <alignment horizontal="center"/>
    </xf>
    <xf numFmtId="0" fontId="6" fillId="0" borderId="1" xfId="44" applyFont="1" applyBorder="1" applyAlignment="1">
      <alignment horizontal="center" vertical="center"/>
    </xf>
    <xf numFmtId="0" fontId="2" fillId="0" borderId="1" xfId="44" applyFont="1" applyBorder="1" applyAlignment="1">
      <alignment horizontal="center" vertical="center"/>
    </xf>
    <xf numFmtId="0" fontId="2" fillId="0" borderId="37" xfId="44" applyFont="1" applyBorder="1" applyAlignment="1">
      <alignment horizontal="center" vertical="center"/>
    </xf>
    <xf numFmtId="0" fontId="10" fillId="0" borderId="209" xfId="44" applyFont="1" applyBorder="1" applyAlignment="1">
      <alignment horizontal="center" vertical="center"/>
    </xf>
    <xf numFmtId="0" fontId="2" fillId="0" borderId="177" xfId="44" applyFont="1" applyBorder="1" applyAlignment="1">
      <alignment horizontal="center" vertical="center"/>
    </xf>
    <xf numFmtId="0" fontId="21" fillId="0" borderId="37" xfId="44" applyFont="1" applyBorder="1" applyAlignment="1">
      <alignment horizontal="center" vertical="center"/>
    </xf>
    <xf numFmtId="0" fontId="2" fillId="0" borderId="209" xfId="44" applyFont="1" applyBorder="1" applyAlignment="1">
      <alignment horizontal="center" vertical="center"/>
    </xf>
    <xf numFmtId="0" fontId="21" fillId="0" borderId="37" xfId="44" applyFont="1" applyBorder="1" applyAlignment="1">
      <alignment horizontal="center" vertical="center" shrinkToFit="1"/>
    </xf>
    <xf numFmtId="0" fontId="10" fillId="0" borderId="1" xfId="44" applyFont="1" applyBorder="1" applyAlignment="1">
      <alignment horizontal="center" vertical="center"/>
    </xf>
    <xf numFmtId="0" fontId="2" fillId="0" borderId="58" xfId="44" applyFont="1" applyBorder="1" applyAlignment="1">
      <alignment horizontal="center" vertical="center"/>
    </xf>
    <xf numFmtId="0" fontId="2" fillId="0" borderId="13" xfId="44" applyFont="1" applyBorder="1" applyAlignment="1">
      <alignment horizontal="center" vertical="center"/>
    </xf>
    <xf numFmtId="0" fontId="2" fillId="0" borderId="71" xfId="44" applyFont="1" applyBorder="1" applyAlignment="1">
      <alignment horizontal="center" vertical="center"/>
    </xf>
    <xf numFmtId="0" fontId="2" fillId="0" borderId="181" xfId="44" applyFont="1" applyBorder="1" applyAlignment="1">
      <alignment horizontal="center" vertical="center"/>
    </xf>
    <xf numFmtId="0" fontId="2" fillId="0" borderId="55" xfId="44" applyFont="1" applyBorder="1" applyAlignment="1">
      <alignment horizontal="center" vertical="center"/>
    </xf>
    <xf numFmtId="0" fontId="2" fillId="0" borderId="27" xfId="44" applyFont="1" applyBorder="1" applyAlignment="1">
      <alignment horizontal="center" vertical="center"/>
    </xf>
    <xf numFmtId="0" fontId="2" fillId="0" borderId="5" xfId="44" applyFont="1" applyBorder="1" applyAlignment="1">
      <alignment horizontal="center" vertical="center"/>
    </xf>
    <xf numFmtId="0" fontId="10" fillId="0" borderId="58" xfId="44" applyFont="1" applyBorder="1" applyAlignment="1">
      <alignment horizontal="center" vertical="center" shrinkToFit="1"/>
    </xf>
    <xf numFmtId="0" fontId="10" fillId="0" borderId="30" xfId="44" applyFont="1" applyBorder="1" applyAlignment="1">
      <alignment horizontal="center" vertical="center" shrinkToFit="1"/>
    </xf>
    <xf numFmtId="0" fontId="10" fillId="0" borderId="13" xfId="44" applyFont="1" applyBorder="1" applyAlignment="1">
      <alignment horizontal="center" vertical="center" shrinkToFit="1"/>
    </xf>
    <xf numFmtId="0" fontId="10" fillId="0" borderId="55" xfId="44" applyFont="1" applyBorder="1" applyAlignment="1">
      <alignment horizontal="center" vertical="center" shrinkToFit="1"/>
    </xf>
    <xf numFmtId="0" fontId="10" fillId="0" borderId="27" xfId="44" applyFont="1" applyBorder="1" applyAlignment="1">
      <alignment horizontal="center" vertical="center" shrinkToFit="1"/>
    </xf>
    <xf numFmtId="0" fontId="10" fillId="0" borderId="5" xfId="44" applyFont="1" applyBorder="1" applyAlignment="1">
      <alignment horizontal="center" vertical="center" shrinkToFit="1"/>
    </xf>
    <xf numFmtId="0" fontId="0" fillId="0" borderId="58" xfId="44" applyFont="1" applyBorder="1" applyAlignment="1">
      <alignment horizontal="center" vertical="center" shrinkToFit="1"/>
    </xf>
    <xf numFmtId="0" fontId="0" fillId="0" borderId="30" xfId="44" applyFont="1" applyBorder="1" applyAlignment="1">
      <alignment horizontal="center" vertical="center" shrinkToFit="1"/>
    </xf>
    <xf numFmtId="0" fontId="0" fillId="0" borderId="55" xfId="44" applyFont="1" applyBorder="1" applyAlignment="1">
      <alignment horizontal="center" vertical="center" shrinkToFit="1"/>
    </xf>
    <xf numFmtId="0" fontId="0" fillId="0" borderId="27" xfId="44" applyFont="1" applyBorder="1" applyAlignment="1">
      <alignment horizontal="center" vertical="center" shrinkToFit="1"/>
    </xf>
    <xf numFmtId="0" fontId="0" fillId="0" borderId="13" xfId="44" applyFont="1" applyBorder="1" applyAlignment="1">
      <alignment horizontal="center" vertical="center" shrinkToFit="1"/>
    </xf>
    <xf numFmtId="0" fontId="0" fillId="0" borderId="5" xfId="44" applyFont="1" applyBorder="1" applyAlignment="1">
      <alignment horizontal="center" vertical="center" shrinkToFit="1"/>
    </xf>
    <xf numFmtId="0" fontId="10" fillId="0" borderId="206" xfId="44" applyFont="1" applyBorder="1" applyAlignment="1">
      <alignment horizontal="center" vertical="center" shrinkToFit="1"/>
    </xf>
    <xf numFmtId="0" fontId="10" fillId="0" borderId="207" xfId="44" applyFont="1" applyBorder="1" applyAlignment="1">
      <alignment horizontal="center" vertical="center" shrinkToFit="1"/>
    </xf>
    <xf numFmtId="0" fontId="10" fillId="0" borderId="208" xfId="44" applyFont="1" applyBorder="1" applyAlignment="1">
      <alignment horizontal="center" vertical="center" shrinkToFit="1"/>
    </xf>
    <xf numFmtId="0" fontId="0" fillId="0" borderId="58" xfId="44" applyFont="1" applyBorder="1" applyAlignment="1">
      <alignment horizontal="center" wrapText="1"/>
    </xf>
    <xf numFmtId="0" fontId="2" fillId="0" borderId="13" xfId="44" applyFont="1" applyBorder="1" applyAlignment="1">
      <alignment horizontal="center"/>
    </xf>
    <xf numFmtId="0" fontId="2" fillId="0" borderId="71" xfId="44" applyFont="1" applyBorder="1" applyAlignment="1">
      <alignment horizontal="center"/>
    </xf>
    <xf numFmtId="0" fontId="2" fillId="0" borderId="181" xfId="44" applyFont="1" applyBorder="1" applyAlignment="1">
      <alignment horizontal="center"/>
    </xf>
    <xf numFmtId="0" fontId="21" fillId="0" borderId="200" xfId="44" applyFont="1" applyBorder="1" applyAlignment="1">
      <alignment horizontal="center" vertical="center" shrinkToFit="1"/>
    </xf>
    <xf numFmtId="0" fontId="21" fillId="0" borderId="201" xfId="44" applyFont="1" applyBorder="1" applyAlignment="1">
      <alignment horizontal="center" vertical="center" shrinkToFit="1"/>
    </xf>
    <xf numFmtId="0" fontId="21" fillId="0" borderId="202" xfId="44" applyFont="1" applyBorder="1" applyAlignment="1">
      <alignment horizontal="center" vertical="center" shrinkToFit="1"/>
    </xf>
    <xf numFmtId="49" fontId="10" fillId="0" borderId="58" xfId="44" applyNumberFormat="1" applyFont="1" applyBorder="1" applyAlignment="1">
      <alignment horizontal="center" vertical="center" shrinkToFit="1"/>
    </xf>
    <xf numFmtId="49" fontId="10" fillId="0" borderId="30" xfId="44" applyNumberFormat="1" applyFont="1" applyBorder="1" applyAlignment="1">
      <alignment horizontal="center" vertical="center" shrinkToFit="1"/>
    </xf>
    <xf numFmtId="49" fontId="10" fillId="0" borderId="13" xfId="44" applyNumberFormat="1" applyFont="1" applyBorder="1" applyAlignment="1">
      <alignment horizontal="center" vertical="center" shrinkToFit="1"/>
    </xf>
    <xf numFmtId="49" fontId="10" fillId="0" borderId="55" xfId="44" applyNumberFormat="1" applyFont="1" applyBorder="1" applyAlignment="1">
      <alignment horizontal="center" vertical="center" shrinkToFit="1"/>
    </xf>
    <xf numFmtId="49" fontId="10" fillId="0" borderId="27" xfId="44" applyNumberFormat="1" applyFont="1" applyBorder="1" applyAlignment="1">
      <alignment horizontal="center" vertical="center" shrinkToFit="1"/>
    </xf>
    <xf numFmtId="49" fontId="10" fillId="0" borderId="5" xfId="44" applyNumberFormat="1" applyFont="1" applyBorder="1" applyAlignment="1">
      <alignment horizontal="center" vertical="center" shrinkToFit="1"/>
    </xf>
    <xf numFmtId="0" fontId="10" fillId="0" borderId="0" xfId="44" applyFont="1" applyAlignment="1">
      <alignment horizontal="center" vertical="center" shrinkToFit="1"/>
    </xf>
    <xf numFmtId="0" fontId="10" fillId="0" borderId="181" xfId="44" applyFont="1" applyBorder="1" applyAlignment="1">
      <alignment horizontal="center" vertical="center" shrinkToFit="1"/>
    </xf>
    <xf numFmtId="0" fontId="10" fillId="0" borderId="71" xfId="44" applyFont="1" applyBorder="1" applyAlignment="1">
      <alignment horizontal="center" vertical="center" shrinkToFit="1"/>
    </xf>
    <xf numFmtId="0" fontId="2" fillId="0" borderId="30" xfId="44" applyFont="1" applyBorder="1" applyAlignment="1">
      <alignment horizontal="center" vertical="center" shrinkToFit="1"/>
    </xf>
    <xf numFmtId="0" fontId="2" fillId="0" borderId="71" xfId="44" applyFont="1" applyBorder="1" applyAlignment="1">
      <alignment horizontal="center" vertical="center" shrinkToFit="1"/>
    </xf>
    <xf numFmtId="0" fontId="2" fillId="0" borderId="0" xfId="44" applyFont="1" applyAlignment="1">
      <alignment horizontal="center" vertical="center" shrinkToFit="1"/>
    </xf>
    <xf numFmtId="0" fontId="2" fillId="0" borderId="13" xfId="44" applyFont="1" applyBorder="1" applyAlignment="1">
      <alignment horizontal="center" vertical="center" shrinkToFit="1"/>
    </xf>
    <xf numFmtId="0" fontId="2" fillId="0" borderId="181" xfId="44" applyFont="1" applyBorder="1" applyAlignment="1">
      <alignment horizontal="center" vertical="center" shrinkToFit="1"/>
    </xf>
    <xf numFmtId="0" fontId="10" fillId="0" borderId="203" xfId="44" applyFont="1" applyBorder="1" applyAlignment="1">
      <alignment horizontal="center" vertical="center" shrinkToFit="1"/>
    </xf>
    <xf numFmtId="0" fontId="10" fillId="0" borderId="204" xfId="44" applyFont="1" applyBorder="1" applyAlignment="1">
      <alignment horizontal="center" vertical="center" shrinkToFit="1"/>
    </xf>
    <xf numFmtId="0" fontId="10" fillId="0" borderId="205" xfId="44" applyFont="1" applyBorder="1" applyAlignment="1">
      <alignment horizontal="center" vertical="center" shrinkToFit="1"/>
    </xf>
    <xf numFmtId="0" fontId="2" fillId="0" borderId="58" xfId="44" applyFont="1" applyBorder="1" applyAlignment="1">
      <alignment horizontal="center" wrapText="1"/>
    </xf>
    <xf numFmtId="0" fontId="2" fillId="0" borderId="55" xfId="44" applyFont="1" applyBorder="1" applyAlignment="1">
      <alignment horizontal="center"/>
    </xf>
    <xf numFmtId="0" fontId="2" fillId="0" borderId="27" xfId="44" applyFont="1" applyBorder="1" applyAlignment="1">
      <alignment horizontal="center"/>
    </xf>
    <xf numFmtId="0" fontId="2" fillId="0" borderId="5" xfId="44" applyFont="1" applyBorder="1" applyAlignment="1">
      <alignment horizontal="center"/>
    </xf>
    <xf numFmtId="0" fontId="10" fillId="0" borderId="2" xfId="44" applyFont="1" applyBorder="1" applyAlignment="1">
      <alignment horizontal="center" vertical="center" shrinkToFit="1"/>
    </xf>
    <xf numFmtId="0" fontId="10" fillId="0" borderId="38" xfId="44" applyFont="1" applyBorder="1" applyAlignment="1">
      <alignment horizontal="center" vertical="center" shrinkToFit="1"/>
    </xf>
    <xf numFmtId="49" fontId="10" fillId="0" borderId="71" xfId="44" applyNumberFormat="1" applyFont="1" applyBorder="1" applyAlignment="1">
      <alignment horizontal="center" vertical="center" shrinkToFit="1"/>
    </xf>
    <xf numFmtId="49" fontId="10" fillId="0" borderId="0" xfId="44" applyNumberFormat="1" applyFont="1" applyAlignment="1">
      <alignment horizontal="center" vertical="center" shrinkToFit="1"/>
    </xf>
    <xf numFmtId="49" fontId="10" fillId="0" borderId="181" xfId="44" applyNumberFormat="1" applyFont="1" applyBorder="1" applyAlignment="1">
      <alignment horizontal="center" vertical="center" shrinkToFit="1"/>
    </xf>
    <xf numFmtId="0" fontId="21" fillId="0" borderId="0" xfId="44" applyFont="1" applyAlignment="1">
      <alignment horizontal="center" vertical="top" textRotation="255"/>
    </xf>
    <xf numFmtId="0" fontId="21" fillId="0" borderId="0" xfId="44" applyFont="1" applyAlignment="1">
      <alignment horizontal="center" vertical="top" textRotation="255" shrinkToFit="1"/>
    </xf>
    <xf numFmtId="0" fontId="5" fillId="0" borderId="0" xfId="44" applyFont="1" applyAlignment="1">
      <alignment horizontal="center" vertical="top" textRotation="255"/>
    </xf>
    <xf numFmtId="0" fontId="5" fillId="0" borderId="55" xfId="44" applyFont="1" applyBorder="1" applyAlignment="1">
      <alignment horizontal="center" vertical="center"/>
    </xf>
    <xf numFmtId="0" fontId="5" fillId="0" borderId="27" xfId="44" applyFont="1" applyBorder="1" applyAlignment="1">
      <alignment horizontal="center" vertical="center"/>
    </xf>
    <xf numFmtId="0" fontId="5" fillId="0" borderId="5" xfId="44" applyFont="1" applyBorder="1" applyAlignment="1">
      <alignment horizontal="center" vertical="center"/>
    </xf>
    <xf numFmtId="0" fontId="21" fillId="0" borderId="55" xfId="44" applyFont="1" applyBorder="1" applyAlignment="1">
      <alignment horizontal="center" vertical="center"/>
    </xf>
    <xf numFmtId="0" fontId="21" fillId="0" borderId="27" xfId="44" applyFont="1" applyBorder="1" applyAlignment="1">
      <alignment horizontal="center" vertical="center"/>
    </xf>
    <xf numFmtId="0" fontId="21" fillId="0" borderId="5" xfId="44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85" fillId="0" borderId="0" xfId="44" applyFont="1" applyAlignment="1">
      <alignment horizontal="center" vertical="center" shrinkToFit="1"/>
    </xf>
    <xf numFmtId="0" fontId="85" fillId="0" borderId="27" xfId="44" applyFont="1" applyBorder="1" applyAlignment="1">
      <alignment horizontal="center" vertical="center" shrinkToFit="1"/>
    </xf>
    <xf numFmtId="0" fontId="86" fillId="0" borderId="27" xfId="44" applyFont="1" applyBorder="1" applyAlignment="1">
      <alignment horizontal="center" vertical="center"/>
    </xf>
    <xf numFmtId="0" fontId="10" fillId="0" borderId="27" xfId="44" applyFont="1" applyBorder="1" applyAlignment="1">
      <alignment horizontal="center" vertical="center"/>
    </xf>
    <xf numFmtId="0" fontId="5" fillId="0" borderId="1" xfId="44" applyFont="1" applyBorder="1" applyAlignment="1">
      <alignment horizontal="center" vertical="center"/>
    </xf>
    <xf numFmtId="0" fontId="21" fillId="0" borderId="58" xfId="44" applyFont="1" applyBorder="1" applyAlignment="1">
      <alignment horizontal="center"/>
    </xf>
    <xf numFmtId="0" fontId="21" fillId="0" borderId="30" xfId="44" applyFont="1" applyBorder="1" applyAlignment="1">
      <alignment horizontal="center"/>
    </xf>
    <xf numFmtId="0" fontId="21" fillId="0" borderId="13" xfId="44" applyFont="1" applyBorder="1" applyAlignment="1">
      <alignment horizontal="center"/>
    </xf>
    <xf numFmtId="0" fontId="5" fillId="0" borderId="58" xfId="44" applyFont="1" applyBorder="1" applyAlignment="1">
      <alignment horizontal="center" vertical="center"/>
    </xf>
    <xf numFmtId="0" fontId="5" fillId="0" borderId="30" xfId="44" applyFont="1" applyBorder="1" applyAlignment="1">
      <alignment horizontal="center" vertical="center"/>
    </xf>
    <xf numFmtId="0" fontId="5" fillId="0" borderId="58" xfId="44" applyFont="1" applyBorder="1" applyAlignment="1">
      <alignment horizontal="center"/>
    </xf>
    <xf numFmtId="0" fontId="5" fillId="0" borderId="30" xfId="44" applyFont="1" applyBorder="1" applyAlignment="1">
      <alignment horizontal="center"/>
    </xf>
    <xf numFmtId="0" fontId="5" fillId="0" borderId="13" xfId="44" applyFont="1" applyBorder="1" applyAlignment="1">
      <alignment horizontal="center"/>
    </xf>
    <xf numFmtId="0" fontId="5" fillId="0" borderId="58" xfId="44" applyFont="1" applyBorder="1" applyAlignment="1">
      <alignment horizontal="center" vertical="center" wrapText="1"/>
    </xf>
    <xf numFmtId="0" fontId="5" fillId="0" borderId="13" xfId="44" applyFont="1" applyBorder="1" applyAlignment="1">
      <alignment horizontal="center" vertical="center"/>
    </xf>
    <xf numFmtId="0" fontId="10" fillId="0" borderId="37" xfId="44" applyFont="1" applyBorder="1" applyAlignment="1">
      <alignment horizontal="center" vertical="center" shrinkToFit="1"/>
    </xf>
    <xf numFmtId="0" fontId="2" fillId="0" borderId="37" xfId="44" applyFont="1" applyBorder="1" applyAlignment="1">
      <alignment horizontal="center" vertical="center" shrinkToFit="1"/>
    </xf>
    <xf numFmtId="0" fontId="2" fillId="0" borderId="209" xfId="44" applyFont="1" applyBorder="1" applyAlignment="1">
      <alignment horizontal="center"/>
    </xf>
    <xf numFmtId="0" fontId="10" fillId="0" borderId="37" xfId="44" applyFont="1" applyBorder="1" applyAlignment="1">
      <alignment horizontal="center" vertical="center"/>
    </xf>
    <xf numFmtId="49" fontId="10" fillId="0" borderId="1" xfId="44" applyNumberFormat="1" applyFont="1" applyBorder="1" applyAlignment="1">
      <alignment horizontal="center" vertical="center"/>
    </xf>
    <xf numFmtId="0" fontId="21" fillId="0" borderId="1" xfId="44" applyFont="1" applyBorder="1" applyAlignment="1">
      <alignment horizontal="center"/>
    </xf>
    <xf numFmtId="0" fontId="10" fillId="0" borderId="30" xfId="44" applyFont="1" applyBorder="1" applyAlignment="1">
      <alignment horizontal="center" vertical="center"/>
    </xf>
    <xf numFmtId="0" fontId="10" fillId="0" borderId="13" xfId="44" applyFont="1" applyBorder="1" applyAlignment="1">
      <alignment horizontal="center" vertical="center"/>
    </xf>
    <xf numFmtId="0" fontId="10" fillId="0" borderId="181" xfId="44" applyFont="1" applyBorder="1" applyAlignment="1">
      <alignment horizontal="center" vertical="center"/>
    </xf>
    <xf numFmtId="0" fontId="2" fillId="0" borderId="58" xfId="44" applyFont="1" applyBorder="1" applyAlignment="1">
      <alignment horizontal="center" vertical="center" shrinkToFit="1"/>
    </xf>
    <xf numFmtId="0" fontId="10" fillId="0" borderId="203" xfId="44" applyFont="1" applyBorder="1" applyAlignment="1">
      <alignment horizontal="center" vertical="center"/>
    </xf>
    <xf numFmtId="0" fontId="10" fillId="0" borderId="204" xfId="44" applyFont="1" applyBorder="1" applyAlignment="1">
      <alignment horizontal="center" vertical="center"/>
    </xf>
    <xf numFmtId="0" fontId="10" fillId="0" borderId="205" xfId="44" applyFont="1" applyBorder="1" applyAlignment="1">
      <alignment horizontal="center" vertical="center"/>
    </xf>
    <xf numFmtId="0" fontId="21" fillId="0" borderId="200" xfId="44" applyFont="1" applyBorder="1" applyAlignment="1">
      <alignment horizontal="center" vertical="center"/>
    </xf>
    <xf numFmtId="0" fontId="21" fillId="0" borderId="201" xfId="44" applyFont="1" applyBorder="1" applyAlignment="1">
      <alignment horizontal="center" vertical="center"/>
    </xf>
    <xf numFmtId="0" fontId="21" fillId="0" borderId="202" xfId="44" applyFont="1" applyBorder="1" applyAlignment="1">
      <alignment horizontal="center" vertical="center"/>
    </xf>
    <xf numFmtId="0" fontId="10" fillId="0" borderId="2" xfId="44" applyFont="1" applyBorder="1" applyAlignment="1">
      <alignment horizontal="center" vertical="center"/>
    </xf>
    <xf numFmtId="0" fontId="10" fillId="0" borderId="38" xfId="44" applyFont="1" applyBorder="1" applyAlignment="1">
      <alignment horizontal="center" vertical="center"/>
    </xf>
    <xf numFmtId="0" fontId="10" fillId="0" borderId="58" xfId="44" applyFont="1" applyBorder="1" applyAlignment="1">
      <alignment horizontal="center" vertical="center"/>
    </xf>
    <xf numFmtId="49" fontId="10" fillId="0" borderId="58" xfId="44" applyNumberFormat="1" applyFont="1" applyBorder="1" applyAlignment="1">
      <alignment horizontal="center" vertical="center"/>
    </xf>
    <xf numFmtId="49" fontId="10" fillId="0" borderId="30" xfId="44" applyNumberFormat="1" applyFont="1" applyBorder="1" applyAlignment="1">
      <alignment horizontal="center" vertical="center"/>
    </xf>
    <xf numFmtId="49" fontId="10" fillId="0" borderId="13" xfId="44" applyNumberFormat="1" applyFont="1" applyBorder="1" applyAlignment="1">
      <alignment horizontal="center" vertical="center"/>
    </xf>
    <xf numFmtId="49" fontId="10" fillId="0" borderId="71" xfId="44" applyNumberFormat="1" applyFont="1" applyBorder="1" applyAlignment="1">
      <alignment horizontal="center" vertical="center"/>
    </xf>
    <xf numFmtId="49" fontId="10" fillId="0" borderId="0" xfId="44" applyNumberFormat="1" applyFont="1" applyAlignment="1">
      <alignment horizontal="center" vertical="center"/>
    </xf>
    <xf numFmtId="49" fontId="10" fillId="0" borderId="181" xfId="44" applyNumberFormat="1" applyFont="1" applyBorder="1" applyAlignment="1">
      <alignment horizontal="center" vertical="center"/>
    </xf>
    <xf numFmtId="0" fontId="10" fillId="0" borderId="71" xfId="44" applyFont="1" applyBorder="1" applyAlignment="1">
      <alignment horizontal="center" vertical="center"/>
    </xf>
    <xf numFmtId="0" fontId="10" fillId="0" borderId="55" xfId="44" applyFont="1" applyBorder="1" applyAlignment="1">
      <alignment horizontal="center" vertical="center"/>
    </xf>
    <xf numFmtId="0" fontId="10" fillId="0" borderId="5" xfId="44" applyFont="1" applyBorder="1" applyAlignment="1">
      <alignment horizontal="center" vertical="center"/>
    </xf>
    <xf numFmtId="0" fontId="2" fillId="0" borderId="55" xfId="44" applyFont="1" applyBorder="1" applyAlignment="1">
      <alignment horizontal="center" vertical="center" shrinkToFit="1"/>
    </xf>
    <xf numFmtId="0" fontId="2" fillId="0" borderId="27" xfId="44" applyFont="1" applyBorder="1" applyAlignment="1">
      <alignment horizontal="center" vertical="center" shrinkToFit="1"/>
    </xf>
    <xf numFmtId="0" fontId="2" fillId="0" borderId="5" xfId="44" applyFont="1" applyBorder="1" applyAlignment="1">
      <alignment horizontal="center" vertical="center" shrinkToFit="1"/>
    </xf>
    <xf numFmtId="49" fontId="10" fillId="0" borderId="55" xfId="44" applyNumberFormat="1" applyFont="1" applyBorder="1" applyAlignment="1">
      <alignment horizontal="center" vertical="center"/>
    </xf>
    <xf numFmtId="49" fontId="10" fillId="0" borderId="27" xfId="44" applyNumberFormat="1" applyFont="1" applyBorder="1" applyAlignment="1">
      <alignment horizontal="center" vertical="center"/>
    </xf>
    <xf numFmtId="49" fontId="10" fillId="0" borderId="5" xfId="44" applyNumberFormat="1" applyFont="1" applyBorder="1" applyAlignment="1">
      <alignment horizontal="center" vertical="center"/>
    </xf>
    <xf numFmtId="0" fontId="6" fillId="0" borderId="58" xfId="44" applyFont="1" applyBorder="1" applyAlignment="1">
      <alignment horizontal="center" vertical="center"/>
    </xf>
    <xf numFmtId="0" fontId="6" fillId="0" borderId="30" xfId="44" applyFont="1" applyBorder="1" applyAlignment="1">
      <alignment horizontal="center" vertical="center"/>
    </xf>
    <xf numFmtId="0" fontId="6" fillId="0" borderId="13" xfId="44" applyFont="1" applyBorder="1" applyAlignment="1">
      <alignment horizontal="center" vertical="center"/>
    </xf>
    <xf numFmtId="0" fontId="6" fillId="0" borderId="71" xfId="44" applyFont="1" applyBorder="1" applyAlignment="1">
      <alignment horizontal="center" vertical="center"/>
    </xf>
    <xf numFmtId="0" fontId="6" fillId="0" borderId="0" xfId="44" applyFont="1" applyAlignment="1">
      <alignment horizontal="center" vertical="center"/>
    </xf>
    <xf numFmtId="0" fontId="6" fillId="0" borderId="181" xfId="44" applyFont="1" applyBorder="1" applyAlignment="1">
      <alignment horizontal="center" vertical="center"/>
    </xf>
    <xf numFmtId="0" fontId="10" fillId="0" borderId="206" xfId="44" applyFont="1" applyBorder="1" applyAlignment="1">
      <alignment horizontal="center" vertical="center"/>
    </xf>
    <xf numFmtId="0" fontId="10" fillId="0" borderId="207" xfId="44" applyFont="1" applyBorder="1" applyAlignment="1">
      <alignment horizontal="center" vertical="center"/>
    </xf>
    <xf numFmtId="0" fontId="10" fillId="0" borderId="208" xfId="44" applyFont="1" applyBorder="1" applyAlignment="1">
      <alignment horizontal="center" vertical="center"/>
    </xf>
    <xf numFmtId="0" fontId="21" fillId="0" borderId="55" xfId="44" applyFont="1" applyBorder="1" applyAlignment="1">
      <alignment horizontal="center" vertical="center" shrinkToFit="1"/>
    </xf>
    <xf numFmtId="0" fontId="21" fillId="0" borderId="27" xfId="44" applyFont="1" applyBorder="1" applyAlignment="1">
      <alignment horizontal="center" vertical="center" shrinkToFit="1"/>
    </xf>
    <xf numFmtId="0" fontId="21" fillId="0" borderId="5" xfId="44" applyFont="1" applyBorder="1" applyAlignment="1">
      <alignment horizontal="center" vertical="center" shrinkToFit="1"/>
    </xf>
    <xf numFmtId="0" fontId="28" fillId="0" borderId="33" xfId="0" applyFont="1" applyBorder="1" applyAlignment="1" applyProtection="1">
      <alignment horizontal="center" vertical="center" wrapText="1"/>
      <protection hidden="1"/>
    </xf>
    <xf numFmtId="0" fontId="28" fillId="0" borderId="24" xfId="0" applyFont="1" applyBorder="1" applyAlignment="1" applyProtection="1">
      <alignment horizontal="center" vertical="center" wrapText="1"/>
      <protection hidden="1"/>
    </xf>
    <xf numFmtId="0" fontId="28" fillId="0" borderId="34" xfId="0" applyFont="1" applyBorder="1" applyAlignment="1" applyProtection="1">
      <alignment horizontal="center" vertical="center" wrapText="1"/>
      <protection hidden="1"/>
    </xf>
    <xf numFmtId="0" fontId="28" fillId="0" borderId="33" xfId="0" applyFont="1" applyBorder="1" applyAlignment="1" applyProtection="1">
      <alignment horizontal="center" vertical="center"/>
      <protection hidden="1"/>
    </xf>
    <xf numFmtId="0" fontId="28" fillId="0" borderId="24" xfId="0" applyFont="1" applyBorder="1" applyAlignment="1" applyProtection="1">
      <alignment horizontal="center" vertical="center"/>
      <protection hidden="1"/>
    </xf>
    <xf numFmtId="0" fontId="28" fillId="0" borderId="26" xfId="0" applyFont="1" applyBorder="1" applyAlignment="1" applyProtection="1">
      <alignment horizontal="center" vertical="center"/>
      <protection hidden="1"/>
    </xf>
    <xf numFmtId="0" fontId="28" fillId="0" borderId="35" xfId="0" applyFont="1" applyBorder="1" applyAlignment="1" applyProtection="1">
      <alignment horizontal="center" vertical="center"/>
      <protection hidden="1"/>
    </xf>
    <xf numFmtId="0" fontId="28" fillId="0" borderId="90" xfId="0" applyFont="1" applyBorder="1" applyAlignment="1" applyProtection="1">
      <alignment horizontal="center" vertical="center"/>
      <protection hidden="1"/>
    </xf>
    <xf numFmtId="0" fontId="28" fillId="0" borderId="107" xfId="0" applyFont="1" applyBorder="1" applyAlignment="1" applyProtection="1">
      <alignment horizontal="center" vertical="center"/>
      <protection hidden="1"/>
    </xf>
    <xf numFmtId="0" fontId="36" fillId="0" borderId="35" xfId="0" applyFont="1" applyBorder="1" applyAlignment="1" applyProtection="1">
      <alignment horizontal="center" vertical="top"/>
      <protection hidden="1"/>
    </xf>
    <xf numFmtId="0" fontId="36" fillId="0" borderId="90" xfId="0" applyFont="1" applyBorder="1" applyAlignment="1" applyProtection="1">
      <alignment horizontal="center" vertical="top"/>
      <protection hidden="1"/>
    </xf>
    <xf numFmtId="0" fontId="36" fillId="0" borderId="36" xfId="0" applyFont="1" applyBorder="1" applyAlignment="1" applyProtection="1">
      <alignment horizontal="center" vertical="top"/>
      <protection hidden="1"/>
    </xf>
    <xf numFmtId="0" fontId="36" fillId="0" borderId="35" xfId="0" applyFont="1" applyBorder="1" applyAlignment="1" applyProtection="1">
      <alignment horizontal="center" vertical="center"/>
      <protection hidden="1"/>
    </xf>
    <xf numFmtId="0" fontId="36" fillId="0" borderId="90" xfId="0" applyFont="1" applyBorder="1" applyAlignment="1" applyProtection="1">
      <alignment horizontal="center" vertical="center"/>
      <protection hidden="1"/>
    </xf>
    <xf numFmtId="0" fontId="36" fillId="0" borderId="36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distributed"/>
      <protection hidden="1"/>
    </xf>
    <xf numFmtId="0" fontId="6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left" shrinkToFit="1"/>
      <protection hidden="1"/>
    </xf>
    <xf numFmtId="0" fontId="12" fillId="0" borderId="0" xfId="0" applyFont="1" applyAlignment="1" applyProtection="1">
      <alignment horizontal="center" vertical="top" textRotation="255" shrinkToFit="1"/>
      <protection hidden="1"/>
    </xf>
    <xf numFmtId="0" fontId="28" fillId="0" borderId="25" xfId="0" applyFont="1" applyBorder="1" applyAlignment="1" applyProtection="1">
      <alignment horizontal="center" vertical="center" wrapText="1"/>
      <protection hidden="1"/>
    </xf>
    <xf numFmtId="0" fontId="28" fillId="0" borderId="113" xfId="0" applyFont="1" applyBorder="1" applyAlignment="1" applyProtection="1">
      <alignment horizontal="center" vertical="center" wrapText="1"/>
      <protection hidden="1"/>
    </xf>
    <xf numFmtId="0" fontId="28" fillId="0" borderId="90" xfId="0" applyFont="1" applyBorder="1" applyAlignment="1" applyProtection="1">
      <alignment horizontal="center" vertical="center" wrapText="1"/>
      <protection hidden="1"/>
    </xf>
    <xf numFmtId="0" fontId="28" fillId="0" borderId="36" xfId="0" applyFont="1" applyBorder="1" applyAlignment="1" applyProtection="1">
      <alignment horizontal="center" vertical="center" wrapText="1"/>
      <protection hidden="1"/>
    </xf>
    <xf numFmtId="0" fontId="44" fillId="0" borderId="31" xfId="0" applyFont="1" applyBorder="1" applyAlignment="1" applyProtection="1">
      <alignment horizontal="center" vertical="center" wrapText="1"/>
      <protection hidden="1"/>
    </xf>
    <xf numFmtId="0" fontId="44" fillId="0" borderId="32" xfId="0" applyFont="1" applyBorder="1" applyAlignment="1" applyProtection="1">
      <alignment horizontal="center" vertical="center" wrapText="1"/>
      <protection hidden="1"/>
    </xf>
    <xf numFmtId="0" fontId="28" fillId="0" borderId="34" xfId="0" applyFont="1" applyBorder="1" applyAlignment="1" applyProtection="1">
      <alignment horizontal="center" vertical="center"/>
      <protection hidden="1"/>
    </xf>
    <xf numFmtId="0" fontId="28" fillId="0" borderId="36" xfId="0" applyFont="1" applyBorder="1" applyAlignment="1" applyProtection="1">
      <alignment horizontal="center" vertical="center"/>
      <protection hidden="1"/>
    </xf>
    <xf numFmtId="0" fontId="28" fillId="0" borderId="108" xfId="0" applyFont="1" applyBorder="1" applyAlignment="1" applyProtection="1">
      <alignment horizontal="center"/>
      <protection hidden="1"/>
    </xf>
    <xf numFmtId="0" fontId="28" fillId="0" borderId="109" xfId="0" applyFont="1" applyBorder="1" applyAlignment="1" applyProtection="1">
      <alignment horizontal="center"/>
      <protection hidden="1"/>
    </xf>
    <xf numFmtId="0" fontId="28" fillId="0" borderId="110" xfId="0" applyFont="1" applyBorder="1" applyAlignment="1" applyProtection="1">
      <alignment horizontal="center"/>
      <protection hidden="1"/>
    </xf>
    <xf numFmtId="0" fontId="28" fillId="0" borderId="111" xfId="0" applyFont="1" applyBorder="1" applyAlignment="1" applyProtection="1">
      <alignment horizontal="center"/>
      <protection hidden="1"/>
    </xf>
    <xf numFmtId="0" fontId="28" fillId="0" borderId="112" xfId="0" applyFont="1" applyBorder="1" applyAlignment="1" applyProtection="1">
      <alignment horizontal="center"/>
      <protection hidden="1"/>
    </xf>
    <xf numFmtId="0" fontId="28" fillId="0" borderId="34" xfId="0" applyFont="1" applyBorder="1" applyAlignment="1" applyProtection="1">
      <alignment horizontal="center"/>
      <protection hidden="1"/>
    </xf>
    <xf numFmtId="0" fontId="28" fillId="0" borderId="31" xfId="0" applyFont="1" applyBorder="1" applyAlignment="1" applyProtection="1">
      <alignment horizontal="center"/>
      <protection hidden="1"/>
    </xf>
    <xf numFmtId="0" fontId="28" fillId="0" borderId="35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44" xfId="0" applyFont="1" applyBorder="1" applyAlignment="1" applyProtection="1">
      <alignment horizontal="center" vertical="center"/>
      <protection hidden="1"/>
    </xf>
    <xf numFmtId="0" fontId="9" fillId="0" borderId="30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 shrinkToFit="1"/>
      <protection hidden="1"/>
    </xf>
    <xf numFmtId="0" fontId="24" fillId="0" borderId="46" xfId="0" applyFont="1" applyBorder="1" applyAlignment="1" applyProtection="1">
      <alignment horizontal="center" vertical="center" shrinkToFit="1"/>
      <protection hidden="1"/>
    </xf>
    <xf numFmtId="0" fontId="44" fillId="0" borderId="76" xfId="0" applyFont="1" applyBorder="1" applyAlignment="1" applyProtection="1">
      <alignment horizontal="right" vertical="center" wrapText="1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176" fontId="9" fillId="0" borderId="2" xfId="0" applyNumberFormat="1" applyFont="1" applyBorder="1" applyAlignment="1" applyProtection="1">
      <alignment horizontal="center" vertical="center"/>
      <protection hidden="1"/>
    </xf>
    <xf numFmtId="176" fontId="9" fillId="0" borderId="38" xfId="0" applyNumberFormat="1" applyFont="1" applyBorder="1" applyAlignment="1" applyProtection="1">
      <alignment horizontal="center" vertical="center"/>
      <protection hidden="1"/>
    </xf>
    <xf numFmtId="176" fontId="9" fillId="0" borderId="4" xfId="0" applyNumberFormat="1" applyFont="1" applyBorder="1" applyAlignment="1" applyProtection="1">
      <alignment horizontal="center" vertical="center"/>
      <protection hidden="1"/>
    </xf>
    <xf numFmtId="0" fontId="60" fillId="4" borderId="54" xfId="0" applyFont="1" applyFill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 shrinkToFit="1"/>
      <protection hidden="1"/>
    </xf>
    <xf numFmtId="0" fontId="12" fillId="0" borderId="15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39" fillId="0" borderId="48" xfId="0" applyFont="1" applyBorder="1" applyAlignment="1" applyProtection="1">
      <alignment horizontal="center" vertical="center" shrinkToFit="1"/>
      <protection hidden="1"/>
    </xf>
    <xf numFmtId="0" fontId="9" fillId="0" borderId="91" xfId="0" applyFont="1" applyBorder="1" applyAlignment="1" applyProtection="1">
      <alignment horizontal="center" vertical="center"/>
      <protection hidden="1"/>
    </xf>
    <xf numFmtId="0" fontId="9" fillId="0" borderId="9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31" fillId="0" borderId="18" xfId="0" applyFont="1" applyBorder="1" applyAlignment="1" applyProtection="1">
      <alignment horizontal="center" vertical="top" textRotation="255" shrinkToFit="1"/>
      <protection hidden="1"/>
    </xf>
    <xf numFmtId="0" fontId="9" fillId="0" borderId="77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 shrinkToFit="1"/>
      <protection hidden="1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4" fillId="0" borderId="38" xfId="0" applyFont="1" applyBorder="1" applyAlignment="1" applyProtection="1">
      <alignment horizontal="left" vertical="center" wrapText="1"/>
      <protection hidden="1"/>
    </xf>
    <xf numFmtId="0" fontId="18" fillId="0" borderId="38" xfId="0" applyFont="1" applyBorder="1" applyAlignment="1" applyProtection="1">
      <alignment horizontal="center" vertical="center" shrinkToFit="1"/>
      <protection hidden="1"/>
    </xf>
    <xf numFmtId="176" fontId="9" fillId="0" borderId="91" xfId="0" applyNumberFormat="1" applyFont="1" applyBorder="1" applyAlignment="1" applyProtection="1">
      <alignment horizontal="center" vertical="center"/>
      <protection hidden="1"/>
    </xf>
    <xf numFmtId="176" fontId="9" fillId="0" borderId="92" xfId="0" applyNumberFormat="1" applyFont="1" applyBorder="1" applyAlignment="1" applyProtection="1">
      <alignment horizontal="center" vertical="center"/>
      <protection hidden="1"/>
    </xf>
    <xf numFmtId="176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14" xfId="0" applyFont="1" applyBorder="1" applyAlignment="1" applyProtection="1">
      <alignment horizontal="center" vertical="center"/>
      <protection hidden="1"/>
    </xf>
    <xf numFmtId="0" fontId="9" fillId="0" borderId="78" xfId="0" applyFont="1" applyBorder="1" applyAlignment="1" applyProtection="1">
      <alignment horizontal="center" vertical="center"/>
      <protection hidden="1"/>
    </xf>
    <xf numFmtId="0" fontId="9" fillId="0" borderId="115" xfId="0" applyFont="1" applyBorder="1" applyAlignment="1" applyProtection="1">
      <alignment horizontal="center" vertical="center"/>
      <protection hidden="1"/>
    </xf>
    <xf numFmtId="0" fontId="18" fillId="0" borderId="91" xfId="0" applyFont="1" applyBorder="1" applyAlignment="1" applyProtection="1">
      <alignment horizontal="center" vertical="center" shrinkToFit="1"/>
      <protection hidden="1"/>
    </xf>
    <xf numFmtId="0" fontId="0" fillId="0" borderId="92" xfId="0" applyBorder="1" applyAlignment="1">
      <alignment horizontal="center" vertical="center"/>
    </xf>
    <xf numFmtId="0" fontId="44" fillId="0" borderId="92" xfId="0" applyFont="1" applyBorder="1" applyAlignment="1" applyProtection="1">
      <alignment horizontal="left" vertical="center" wrapText="1"/>
      <protection hidden="1"/>
    </xf>
    <xf numFmtId="0" fontId="18" fillId="0" borderId="16" xfId="0" applyFont="1" applyBorder="1" applyAlignment="1" applyProtection="1">
      <alignment horizontal="center" vertical="center" shrinkToFit="1"/>
      <protection hidden="1"/>
    </xf>
    <xf numFmtId="0" fontId="18" fillId="0" borderId="27" xfId="0" applyFont="1" applyBorder="1" applyAlignment="1" applyProtection="1">
      <alignment horizontal="center" vertical="center" shrinkToFit="1"/>
      <protection hidden="1"/>
    </xf>
    <xf numFmtId="0" fontId="44" fillId="0" borderId="104" xfId="0" applyFont="1" applyBorder="1" applyAlignment="1" applyProtection="1">
      <alignment horizontal="right" vertical="center" wrapText="1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60" fillId="5" borderId="105" xfId="0" applyFont="1" applyFill="1" applyBorder="1" applyAlignment="1" applyProtection="1">
      <alignment horizontal="center" vertical="center"/>
      <protection locked="0" hidden="1"/>
    </xf>
    <xf numFmtId="0" fontId="60" fillId="5" borderId="106" xfId="0" applyFont="1" applyFill="1" applyBorder="1" applyAlignment="1" applyProtection="1">
      <alignment horizontal="center" vertical="center"/>
      <protection locked="0" hidden="1"/>
    </xf>
    <xf numFmtId="0" fontId="60" fillId="5" borderId="56" xfId="0" applyFont="1" applyFill="1" applyBorder="1" applyAlignment="1" applyProtection="1">
      <alignment horizontal="center" vertical="center"/>
      <protection locked="0" hidden="1"/>
    </xf>
    <xf numFmtId="0" fontId="5" fillId="0" borderId="119" xfId="0" applyFont="1" applyBorder="1" applyAlignment="1" applyProtection="1">
      <alignment horizontal="center" vertical="center"/>
      <protection hidden="1"/>
    </xf>
    <xf numFmtId="0" fontId="60" fillId="4" borderId="124" xfId="0" applyFont="1" applyFill="1" applyBorder="1" applyAlignment="1" applyProtection="1">
      <alignment horizontal="center" vertical="center"/>
      <protection locked="0" hidden="1"/>
    </xf>
    <xf numFmtId="0" fontId="60" fillId="4" borderId="125" xfId="0" applyFont="1" applyFill="1" applyBorder="1" applyAlignment="1" applyProtection="1">
      <alignment horizontal="center" vertical="center"/>
      <protection locked="0" hidden="1"/>
    </xf>
    <xf numFmtId="0" fontId="60" fillId="4" borderId="122" xfId="0" applyFont="1" applyFill="1" applyBorder="1" applyAlignment="1" applyProtection="1">
      <alignment horizontal="center" vertical="center"/>
      <protection locked="0" hidden="1"/>
    </xf>
    <xf numFmtId="0" fontId="60" fillId="4" borderId="123" xfId="0" applyFont="1" applyFill="1" applyBorder="1" applyAlignment="1" applyProtection="1">
      <alignment horizontal="center" vertical="center"/>
      <protection locked="0" hidden="1"/>
    </xf>
    <xf numFmtId="0" fontId="60" fillId="4" borderId="120" xfId="0" applyFont="1" applyFill="1" applyBorder="1" applyAlignment="1" applyProtection="1">
      <alignment horizontal="center" vertical="center"/>
      <protection locked="0" hidden="1"/>
    </xf>
    <xf numFmtId="0" fontId="60" fillId="4" borderId="121" xfId="0" applyFont="1" applyFill="1" applyBorder="1" applyAlignment="1" applyProtection="1">
      <alignment horizontal="center" vertical="center"/>
      <protection locked="0" hidden="1"/>
    </xf>
    <xf numFmtId="0" fontId="28" fillId="0" borderId="14" xfId="0" applyFont="1" applyBorder="1" applyAlignment="1" applyProtection="1">
      <alignment horizontal="center" vertical="center"/>
      <protection hidden="1"/>
    </xf>
    <xf numFmtId="0" fontId="28" fillId="0" borderId="30" xfId="0" applyFont="1" applyBorder="1" applyAlignment="1" applyProtection="1">
      <alignment horizontal="center" vertical="center"/>
      <protection hidden="1"/>
    </xf>
    <xf numFmtId="0" fontId="28" fillId="0" borderId="13" xfId="0" applyFont="1" applyBorder="1" applyAlignment="1" applyProtection="1">
      <alignment horizontal="center" vertical="center"/>
      <protection hidden="1"/>
    </xf>
    <xf numFmtId="0" fontId="28" fillId="0" borderId="44" xfId="0" applyFont="1" applyBorder="1" applyAlignment="1" applyProtection="1">
      <alignment horizontal="center" vertical="center"/>
      <protection hidden="1"/>
    </xf>
    <xf numFmtId="0" fontId="28" fillId="0" borderId="27" xfId="0" applyFont="1" applyBorder="1" applyAlignment="1" applyProtection="1">
      <alignment horizontal="center" vertical="center"/>
      <protection hidden="1"/>
    </xf>
    <xf numFmtId="0" fontId="28" fillId="0" borderId="5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>
      <alignment horizontal="center" vertical="center" shrinkToFit="1"/>
    </xf>
    <xf numFmtId="0" fontId="63" fillId="0" borderId="46" xfId="0" applyFont="1" applyBorder="1" applyAlignment="1">
      <alignment horizontal="center" vertical="center" shrinkToFit="1"/>
    </xf>
    <xf numFmtId="0" fontId="60" fillId="5" borderId="57" xfId="0" applyFont="1" applyFill="1" applyBorder="1" applyAlignment="1" applyProtection="1">
      <alignment horizontal="center" vertical="center"/>
      <protection locked="0" hidden="1"/>
    </xf>
    <xf numFmtId="0" fontId="31" fillId="0" borderId="6" xfId="0" applyFont="1" applyBorder="1" applyAlignment="1" applyProtection="1">
      <alignment horizontal="left" vertical="center"/>
      <protection hidden="1"/>
    </xf>
    <xf numFmtId="0" fontId="31" fillId="0" borderId="45" xfId="0" applyFont="1" applyBorder="1" applyAlignment="1" applyProtection="1">
      <alignment horizontal="left" vertical="center"/>
      <protection hidden="1"/>
    </xf>
    <xf numFmtId="0" fontId="31" fillId="0" borderId="7" xfId="0" applyFont="1" applyBorder="1" applyAlignment="1" applyProtection="1">
      <alignment horizontal="left" vertical="center"/>
      <protection hidden="1"/>
    </xf>
    <xf numFmtId="0" fontId="28" fillId="0" borderId="58" xfId="0" applyFont="1" applyBorder="1" applyAlignment="1" applyProtection="1">
      <alignment horizontal="center" vertical="center"/>
      <protection hidden="1"/>
    </xf>
    <xf numFmtId="0" fontId="28" fillId="0" borderId="55" xfId="0" applyFont="1" applyBorder="1" applyAlignment="1" applyProtection="1">
      <alignment horizontal="center" vertical="center"/>
      <protection hidden="1"/>
    </xf>
    <xf numFmtId="0" fontId="39" fillId="0" borderId="30" xfId="0" applyFont="1" applyBorder="1" applyAlignment="1" applyProtection="1">
      <alignment horizontal="center" vertical="center" shrinkToFit="1"/>
      <protection hidden="1"/>
    </xf>
    <xf numFmtId="0" fontId="31" fillId="0" borderId="97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46" xfId="0" applyFont="1" applyBorder="1" applyAlignment="1" applyProtection="1">
      <alignment horizontal="center" vertical="center"/>
      <protection hidden="1"/>
    </xf>
    <xf numFmtId="0" fontId="63" fillId="0" borderId="30" xfId="0" applyFont="1" applyBorder="1" applyAlignment="1" applyProtection="1">
      <alignment horizontal="center" vertical="center"/>
      <protection hidden="1"/>
    </xf>
    <xf numFmtId="0" fontId="63" fillId="0" borderId="73" xfId="0" applyFont="1" applyBorder="1" applyAlignment="1" applyProtection="1">
      <alignment horizontal="center" vertical="center"/>
      <protection hidden="1"/>
    </xf>
    <xf numFmtId="0" fontId="63" fillId="0" borderId="90" xfId="0" applyFont="1" applyBorder="1" applyAlignment="1" applyProtection="1">
      <alignment horizontal="center" vertical="center"/>
      <protection hidden="1"/>
    </xf>
    <xf numFmtId="0" fontId="63" fillId="0" borderId="107" xfId="0" applyFont="1" applyBorder="1" applyAlignment="1" applyProtection="1">
      <alignment horizontal="center" vertical="center"/>
      <protection hidden="1"/>
    </xf>
    <xf numFmtId="0" fontId="38" fillId="0" borderId="16" xfId="0" applyFont="1" applyBorder="1" applyAlignment="1" applyProtection="1">
      <alignment horizontal="center"/>
      <protection hidden="1"/>
    </xf>
    <xf numFmtId="178" fontId="24" fillId="0" borderId="16" xfId="0" applyNumberFormat="1" applyFont="1" applyBorder="1" applyAlignment="1" applyProtection="1">
      <alignment horizontal="center"/>
      <protection hidden="1"/>
    </xf>
    <xf numFmtId="177" fontId="12" fillId="0" borderId="16" xfId="0" applyNumberFormat="1" applyFont="1" applyBorder="1" applyAlignment="1" applyProtection="1">
      <alignment horizontal="center"/>
      <protection hidden="1"/>
    </xf>
    <xf numFmtId="0" fontId="24" fillId="0" borderId="16" xfId="0" applyFont="1" applyBorder="1" applyAlignment="1" applyProtection="1">
      <alignment horizontal="center"/>
      <protection hidden="1"/>
    </xf>
    <xf numFmtId="0" fontId="12" fillId="0" borderId="16" xfId="0" applyFont="1" applyBorder="1" applyAlignment="1" applyProtection="1">
      <alignment horizontal="center"/>
      <protection hidden="1"/>
    </xf>
    <xf numFmtId="0" fontId="9" fillId="0" borderId="84" xfId="0" applyFont="1" applyBorder="1" applyAlignment="1" applyProtection="1">
      <alignment horizontal="center" vertical="center"/>
      <protection hidden="1"/>
    </xf>
    <xf numFmtId="0" fontId="44" fillId="0" borderId="14" xfId="0" applyFont="1" applyBorder="1" applyAlignment="1" applyProtection="1">
      <alignment horizontal="center" vertical="center" shrinkToFit="1"/>
      <protection hidden="1"/>
    </xf>
    <xf numFmtId="0" fontId="44" fillId="0" borderId="30" xfId="0" applyFont="1" applyBorder="1" applyAlignment="1" applyProtection="1">
      <alignment horizontal="center" vertical="center" shrinkToFit="1"/>
      <protection hidden="1"/>
    </xf>
    <xf numFmtId="0" fontId="44" fillId="0" borderId="113" xfId="0" applyFont="1" applyBorder="1" applyAlignment="1" applyProtection="1">
      <alignment horizontal="center" vertical="center" shrinkToFit="1"/>
      <protection hidden="1"/>
    </xf>
    <xf numFmtId="0" fontId="44" fillId="0" borderId="90" xfId="0" applyFont="1" applyBorder="1" applyAlignment="1" applyProtection="1">
      <alignment horizontal="center" vertical="center" shrinkToFit="1"/>
      <protection hidden="1"/>
    </xf>
    <xf numFmtId="0" fontId="63" fillId="0" borderId="102" xfId="0" applyFont="1" applyBorder="1" applyAlignment="1" applyProtection="1">
      <alignment horizontal="center" vertical="center"/>
      <protection hidden="1"/>
    </xf>
    <xf numFmtId="0" fontId="63" fillId="0" borderId="100" xfId="0" applyFont="1" applyBorder="1" applyAlignment="1" applyProtection="1">
      <alignment horizontal="center" vertical="center"/>
      <protection hidden="1"/>
    </xf>
    <xf numFmtId="0" fontId="63" fillId="0" borderId="103" xfId="0" applyFont="1" applyBorder="1" applyAlignment="1" applyProtection="1">
      <alignment horizontal="center" vertical="center"/>
      <protection hidden="1"/>
    </xf>
    <xf numFmtId="0" fontId="63" fillId="0" borderId="101" xfId="0" applyFont="1" applyBorder="1" applyAlignment="1" applyProtection="1">
      <alignment horizontal="center" vertical="center"/>
      <protection hidden="1"/>
    </xf>
    <xf numFmtId="0" fontId="63" fillId="0" borderId="98" xfId="0" applyFont="1" applyBorder="1" applyAlignment="1" applyProtection="1">
      <alignment horizontal="center" vertical="center"/>
      <protection hidden="1"/>
    </xf>
    <xf numFmtId="0" fontId="63" fillId="0" borderId="13" xfId="0" applyFont="1" applyBorder="1" applyAlignment="1" applyProtection="1">
      <alignment horizontal="center" vertical="center"/>
      <protection hidden="1"/>
    </xf>
    <xf numFmtId="0" fontId="63" fillId="0" borderId="99" xfId="0" applyFont="1" applyBorder="1" applyAlignment="1" applyProtection="1">
      <alignment horizontal="center" vertical="center"/>
      <protection hidden="1"/>
    </xf>
    <xf numFmtId="0" fontId="63" fillId="0" borderId="36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63" fillId="0" borderId="27" xfId="0" applyFont="1" applyBorder="1" applyAlignment="1" applyProtection="1">
      <alignment horizontal="center" vertical="center" shrinkToFit="1"/>
      <protection hidden="1"/>
    </xf>
    <xf numFmtId="0" fontId="18" fillId="7" borderId="133" xfId="0" applyFont="1" applyFill="1" applyBorder="1" applyAlignment="1" applyProtection="1">
      <alignment horizontal="left" vertical="top" wrapText="1"/>
      <protection hidden="1"/>
    </xf>
    <xf numFmtId="0" fontId="18" fillId="7" borderId="134" xfId="0" applyFont="1" applyFill="1" applyBorder="1" applyAlignment="1" applyProtection="1">
      <alignment horizontal="left" vertical="top" wrapText="1"/>
      <protection hidden="1"/>
    </xf>
    <xf numFmtId="0" fontId="18" fillId="7" borderId="135" xfId="0" applyFont="1" applyFill="1" applyBorder="1" applyAlignment="1" applyProtection="1">
      <alignment horizontal="left" vertical="top" wrapText="1"/>
      <protection hidden="1"/>
    </xf>
    <xf numFmtId="0" fontId="18" fillId="7" borderId="145" xfId="0" applyFont="1" applyFill="1" applyBorder="1" applyAlignment="1" applyProtection="1">
      <alignment horizontal="left" vertical="top" wrapText="1"/>
      <protection hidden="1"/>
    </xf>
    <xf numFmtId="0" fontId="18" fillId="7" borderId="0" xfId="0" applyFont="1" applyFill="1" applyAlignment="1" applyProtection="1">
      <alignment horizontal="left" vertical="top" wrapText="1"/>
      <protection hidden="1"/>
    </xf>
    <xf numFmtId="0" fontId="18" fillId="7" borderId="146" xfId="0" applyFont="1" applyFill="1" applyBorder="1" applyAlignment="1" applyProtection="1">
      <alignment horizontal="left" vertical="top" wrapText="1"/>
      <protection hidden="1"/>
    </xf>
    <xf numFmtId="0" fontId="18" fillId="7" borderId="136" xfId="0" applyFont="1" applyFill="1" applyBorder="1" applyAlignment="1" applyProtection="1">
      <alignment horizontal="left" vertical="top" wrapText="1"/>
      <protection hidden="1"/>
    </xf>
    <xf numFmtId="0" fontId="18" fillId="7" borderId="137" xfId="0" applyFont="1" applyFill="1" applyBorder="1" applyAlignment="1" applyProtection="1">
      <alignment horizontal="left" vertical="top" wrapText="1"/>
      <protection hidden="1"/>
    </xf>
    <xf numFmtId="0" fontId="18" fillId="7" borderId="138" xfId="0" applyFont="1" applyFill="1" applyBorder="1" applyAlignment="1" applyProtection="1">
      <alignment horizontal="left" vertical="top" wrapText="1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vertical="center" shrinkToFit="1"/>
      <protection hidden="1"/>
    </xf>
    <xf numFmtId="0" fontId="36" fillId="0" borderId="0" xfId="0" applyFont="1" applyAlignment="1" applyProtection="1">
      <alignment horizontal="left" vertical="center"/>
      <protection hidden="1"/>
    </xf>
    <xf numFmtId="0" fontId="9" fillId="0" borderId="28" xfId="0" applyFont="1" applyBorder="1" applyAlignment="1" applyProtection="1">
      <alignment horizontal="left" vertical="center" indent="1" shrinkToFit="1"/>
      <protection hidden="1"/>
    </xf>
    <xf numFmtId="0" fontId="18" fillId="0" borderId="145" xfId="0" applyFont="1" applyBorder="1" applyAlignment="1" applyProtection="1">
      <alignment horizontal="right" vertical="center"/>
      <protection hidden="1"/>
    </xf>
    <xf numFmtId="0" fontId="44" fillId="0" borderId="58" xfId="0" applyFont="1" applyBorder="1" applyAlignment="1" applyProtection="1">
      <alignment horizontal="center" vertical="center" shrinkToFit="1"/>
      <protection hidden="1"/>
    </xf>
    <xf numFmtId="0" fontId="44" fillId="0" borderId="13" xfId="0" applyFont="1" applyBorder="1" applyAlignment="1" applyProtection="1">
      <alignment horizontal="center" vertical="center" shrinkToFit="1"/>
      <protection hidden="1"/>
    </xf>
    <xf numFmtId="0" fontId="44" fillId="0" borderId="35" xfId="0" applyFont="1" applyBorder="1" applyAlignment="1" applyProtection="1">
      <alignment horizontal="center" vertical="center" shrinkToFit="1"/>
      <protection hidden="1"/>
    </xf>
    <xf numFmtId="0" fontId="44" fillId="0" borderId="36" xfId="0" applyFont="1" applyBorder="1" applyAlignment="1" applyProtection="1">
      <alignment horizontal="center" vertical="center" shrinkToFit="1"/>
      <protection hidden="1"/>
    </xf>
    <xf numFmtId="0" fontId="63" fillId="0" borderId="58" xfId="0" applyFont="1" applyBorder="1" applyAlignment="1" applyProtection="1">
      <alignment horizontal="center" vertical="center"/>
      <protection hidden="1"/>
    </xf>
    <xf numFmtId="0" fontId="63" fillId="0" borderId="35" xfId="0" applyFont="1" applyBorder="1" applyAlignment="1" applyProtection="1">
      <alignment horizontal="center" vertical="center"/>
      <protection hidden="1"/>
    </xf>
    <xf numFmtId="0" fontId="63" fillId="0" borderId="93" xfId="0" applyFont="1" applyBorder="1" applyAlignment="1" applyProtection="1">
      <alignment horizontal="center" vertical="center"/>
      <protection hidden="1"/>
    </xf>
    <xf numFmtId="0" fontId="63" fillId="0" borderId="94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0" fillId="5" borderId="124" xfId="0" applyFont="1" applyFill="1" applyBorder="1" applyAlignment="1" applyProtection="1">
      <alignment horizontal="center" vertical="center"/>
      <protection locked="0"/>
    </xf>
    <xf numFmtId="0" fontId="60" fillId="5" borderId="125" xfId="0" applyFont="1" applyFill="1" applyBorder="1" applyAlignment="1" applyProtection="1">
      <alignment horizontal="center" vertical="center"/>
      <protection locked="0"/>
    </xf>
    <xf numFmtId="0" fontId="60" fillId="5" borderId="120" xfId="0" applyFont="1" applyFill="1" applyBorder="1" applyAlignment="1" applyProtection="1">
      <alignment horizontal="center" vertical="center"/>
      <protection locked="0"/>
    </xf>
    <xf numFmtId="0" fontId="60" fillId="5" borderId="121" xfId="0" applyFont="1" applyFill="1" applyBorder="1" applyAlignment="1" applyProtection="1">
      <alignment horizontal="center" vertical="center"/>
      <protection locked="0"/>
    </xf>
    <xf numFmtId="0" fontId="58" fillId="4" borderId="54" xfId="0" applyFont="1" applyFill="1" applyBorder="1" applyAlignment="1" applyProtection="1">
      <alignment horizontal="center" vertical="center"/>
      <protection locked="0" hidden="1"/>
    </xf>
    <xf numFmtId="0" fontId="58" fillId="4" borderId="132" xfId="0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left" vertical="center" shrinkToFi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58" fillId="4" borderId="131" xfId="0" applyFont="1" applyFill="1" applyBorder="1" applyAlignment="1" applyProtection="1">
      <alignment horizontal="center" vertical="center"/>
      <protection locked="0" hidden="1"/>
    </xf>
    <xf numFmtId="0" fontId="63" fillId="0" borderId="0" xfId="0" applyFont="1" applyAlignment="1" applyProtection="1">
      <alignment horizontal="distributed" vertical="center"/>
      <protection hidden="1"/>
    </xf>
    <xf numFmtId="0" fontId="15" fillId="0" borderId="95" xfId="0" applyFont="1" applyBorder="1" applyAlignment="1" applyProtection="1">
      <alignment horizontal="center" vertical="center" wrapText="1"/>
      <protection hidden="1"/>
    </xf>
    <xf numFmtId="0" fontId="15" fillId="0" borderId="63" xfId="0" applyFont="1" applyBorder="1" applyAlignment="1" applyProtection="1">
      <alignment horizontal="center" vertical="center" wrapText="1"/>
      <protection hidden="1"/>
    </xf>
    <xf numFmtId="0" fontId="15" fillId="0" borderId="96" xfId="0" applyFont="1" applyBorder="1" applyAlignment="1" applyProtection="1">
      <alignment horizontal="center" vertical="center" wrapText="1"/>
      <protection hidden="1"/>
    </xf>
    <xf numFmtId="0" fontId="33" fillId="0" borderId="23" xfId="0" applyFont="1" applyBorder="1" applyAlignment="1" applyProtection="1">
      <alignment horizontal="distributed"/>
      <protection hidden="1"/>
    </xf>
    <xf numFmtId="0" fontId="64" fillId="0" borderId="24" xfId="0" applyFont="1" applyBorder="1" applyAlignment="1" applyProtection="1">
      <alignment horizontal="left"/>
      <protection hidden="1"/>
    </xf>
    <xf numFmtId="0" fontId="64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indent="1" shrinkToFit="1"/>
      <protection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horizontal="distributed" vertical="center" indent="1"/>
      <protection hidden="1"/>
    </xf>
    <xf numFmtId="0" fontId="18" fillId="7" borderId="126" xfId="0" applyFont="1" applyFill="1" applyBorder="1" applyAlignment="1" applyProtection="1">
      <alignment horizontal="center" vertical="center"/>
      <protection hidden="1"/>
    </xf>
    <xf numFmtId="0" fontId="18" fillId="7" borderId="127" xfId="0" applyFont="1" applyFill="1" applyBorder="1" applyAlignment="1" applyProtection="1">
      <alignment horizontal="center" vertical="center"/>
      <protection hidden="1"/>
    </xf>
    <xf numFmtId="0" fontId="18" fillId="7" borderId="128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distributed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178" fontId="24" fillId="0" borderId="0" xfId="0" applyNumberFormat="1" applyFont="1" applyAlignment="1" applyProtection="1">
      <alignment horizontal="center" vertical="center"/>
      <protection hidden="1"/>
    </xf>
    <xf numFmtId="177" fontId="12" fillId="0" borderId="0" xfId="0" applyNumberFormat="1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8" fillId="5" borderId="133" xfId="0" applyFont="1" applyFill="1" applyBorder="1" applyAlignment="1">
      <alignment horizontal="left" vertical="center"/>
    </xf>
    <xf numFmtId="0" fontId="8" fillId="5" borderId="134" xfId="0" applyFont="1" applyFill="1" applyBorder="1" applyAlignment="1">
      <alignment horizontal="left" vertical="center"/>
    </xf>
    <xf numFmtId="0" fontId="8" fillId="5" borderId="135" xfId="0" applyFont="1" applyFill="1" applyBorder="1" applyAlignment="1">
      <alignment horizontal="left" vertical="center"/>
    </xf>
    <xf numFmtId="0" fontId="8" fillId="5" borderId="136" xfId="0" applyFont="1" applyFill="1" applyBorder="1" applyAlignment="1">
      <alignment horizontal="left" vertical="center"/>
    </xf>
    <xf numFmtId="0" fontId="8" fillId="5" borderId="137" xfId="0" applyFont="1" applyFill="1" applyBorder="1" applyAlignment="1">
      <alignment horizontal="left" vertical="center"/>
    </xf>
    <xf numFmtId="0" fontId="8" fillId="5" borderId="138" xfId="0" applyFont="1" applyFill="1" applyBorder="1" applyAlignment="1">
      <alignment horizontal="left" vertical="center"/>
    </xf>
    <xf numFmtId="0" fontId="41" fillId="0" borderId="129" xfId="0" quotePrefix="1" applyFont="1" applyBorder="1" applyAlignment="1">
      <alignment horizontal="center" vertical="center"/>
    </xf>
    <xf numFmtId="0" fontId="41" fillId="0" borderId="41" xfId="0" quotePrefix="1" applyFont="1" applyBorder="1" applyAlignment="1">
      <alignment horizontal="center" vertical="center"/>
    </xf>
    <xf numFmtId="0" fontId="41" fillId="0" borderId="130" xfId="0" quotePrefix="1" applyFont="1" applyBorder="1" applyAlignment="1">
      <alignment horizontal="center" vertical="center"/>
    </xf>
    <xf numFmtId="0" fontId="45" fillId="0" borderId="151" xfId="0" applyFont="1" applyBorder="1" applyAlignment="1">
      <alignment horizontal="left" vertical="center" shrinkToFit="1"/>
    </xf>
    <xf numFmtId="0" fontId="45" fillId="0" borderId="41" xfId="0" applyFont="1" applyBorder="1" applyAlignment="1">
      <alignment horizontal="left" vertical="center" shrinkToFit="1"/>
    </xf>
    <xf numFmtId="0" fontId="45" fillId="0" borderId="172" xfId="0" applyFont="1" applyBorder="1" applyAlignment="1">
      <alignment horizontal="left" vertical="center" shrinkToFit="1"/>
    </xf>
    <xf numFmtId="0" fontId="65" fillId="4" borderId="164" xfId="0" applyFont="1" applyFill="1" applyBorder="1" applyAlignment="1">
      <alignment horizontal="center" vertical="distributed" textRotation="255" indent="2"/>
    </xf>
    <xf numFmtId="0" fontId="65" fillId="4" borderId="165" xfId="0" applyFont="1" applyFill="1" applyBorder="1" applyAlignment="1">
      <alignment horizontal="center" vertical="distributed" textRotation="255" indent="2"/>
    </xf>
    <xf numFmtId="0" fontId="65" fillId="4" borderId="166" xfId="0" applyFont="1" applyFill="1" applyBorder="1" applyAlignment="1">
      <alignment horizontal="center" vertical="distributed" textRotation="255" indent="2"/>
    </xf>
    <xf numFmtId="0" fontId="65" fillId="4" borderId="167" xfId="0" applyFont="1" applyFill="1" applyBorder="1" applyAlignment="1">
      <alignment horizontal="center" vertical="distributed" textRotation="255" indent="2"/>
    </xf>
    <xf numFmtId="0" fontId="65" fillId="4" borderId="0" xfId="0" applyFont="1" applyFill="1" applyAlignment="1">
      <alignment horizontal="center" vertical="distributed" textRotation="255" indent="2"/>
    </xf>
    <xf numFmtId="0" fontId="65" fillId="4" borderId="168" xfId="0" applyFont="1" applyFill="1" applyBorder="1" applyAlignment="1">
      <alignment horizontal="center" vertical="distributed" textRotation="255" indent="2"/>
    </xf>
    <xf numFmtId="0" fontId="65" fillId="4" borderId="169" xfId="0" applyFont="1" applyFill="1" applyBorder="1" applyAlignment="1">
      <alignment horizontal="center" vertical="distributed" textRotation="255" indent="2"/>
    </xf>
    <xf numFmtId="0" fontId="65" fillId="4" borderId="170" xfId="0" applyFont="1" applyFill="1" applyBorder="1" applyAlignment="1">
      <alignment horizontal="center" vertical="distributed" textRotation="255" indent="2"/>
    </xf>
    <xf numFmtId="0" fontId="65" fillId="4" borderId="171" xfId="0" applyFont="1" applyFill="1" applyBorder="1" applyAlignment="1">
      <alignment horizontal="center" vertical="distributed" textRotation="255" indent="2"/>
    </xf>
    <xf numFmtId="0" fontId="9" fillId="4" borderId="87" xfId="0" applyFont="1" applyFill="1" applyBorder="1" applyAlignment="1" applyProtection="1">
      <alignment horizontal="left" vertical="center"/>
      <protection locked="0"/>
    </xf>
    <xf numFmtId="0" fontId="9" fillId="4" borderId="88" xfId="0" applyFont="1" applyFill="1" applyBorder="1" applyAlignment="1" applyProtection="1">
      <alignment horizontal="left" vertical="center"/>
      <protection locked="0"/>
    </xf>
    <xf numFmtId="0" fontId="9" fillId="4" borderId="116" xfId="0" applyFont="1" applyFill="1" applyBorder="1" applyAlignment="1" applyProtection="1">
      <alignment horizontal="left" vertical="center"/>
      <protection locked="0"/>
    </xf>
    <xf numFmtId="0" fontId="41" fillId="0" borderId="117" xfId="0" quotePrefix="1" applyFont="1" applyBorder="1" applyAlignment="1">
      <alignment horizontal="center" vertical="center"/>
    </xf>
    <xf numFmtId="0" fontId="41" fillId="0" borderId="42" xfId="0" quotePrefix="1" applyFont="1" applyBorder="1" applyAlignment="1">
      <alignment horizontal="center" vertical="center"/>
    </xf>
    <xf numFmtId="0" fontId="41" fillId="0" borderId="118" xfId="0" quotePrefix="1" applyFont="1" applyBorder="1" applyAlignment="1">
      <alignment horizontal="center" vertical="center"/>
    </xf>
    <xf numFmtId="0" fontId="46" fillId="0" borderId="139" xfId="0" applyFont="1" applyBorder="1" applyAlignment="1">
      <alignment horizontal="left" vertical="center" shrinkToFit="1"/>
    </xf>
    <xf numFmtId="0" fontId="46" fillId="0" borderId="42" xfId="0" applyFont="1" applyBorder="1" applyAlignment="1">
      <alignment horizontal="left" vertical="center" shrinkToFit="1"/>
    </xf>
    <xf numFmtId="0" fontId="46" fillId="0" borderId="140" xfId="0" applyFont="1" applyBorder="1" applyAlignment="1">
      <alignment horizontal="left" vertical="center" shrinkToFit="1"/>
    </xf>
    <xf numFmtId="0" fontId="9" fillId="4" borderId="39" xfId="0" applyFont="1" applyFill="1" applyBorder="1" applyAlignment="1" applyProtection="1">
      <alignment horizontal="lef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76" xfId="0" applyFont="1" applyFill="1" applyBorder="1" applyAlignment="1" applyProtection="1">
      <alignment horizontal="left" vertical="center"/>
      <protection locked="0"/>
    </xf>
    <xf numFmtId="0" fontId="57" fillId="4" borderId="156" xfId="0" applyFont="1" applyFill="1" applyBorder="1" applyAlignment="1" applyProtection="1">
      <alignment horizontal="left" vertical="center" wrapText="1"/>
      <protection hidden="1"/>
    </xf>
    <xf numFmtId="0" fontId="57" fillId="4" borderId="157" xfId="0" applyFont="1" applyFill="1" applyBorder="1" applyAlignment="1" applyProtection="1">
      <alignment horizontal="left" vertical="center" wrapText="1"/>
      <protection hidden="1"/>
    </xf>
    <xf numFmtId="0" fontId="57" fillId="4" borderId="158" xfId="0" applyFont="1" applyFill="1" applyBorder="1" applyAlignment="1" applyProtection="1">
      <alignment horizontal="left" vertical="center" wrapText="1"/>
      <protection hidden="1"/>
    </xf>
    <xf numFmtId="0" fontId="57" fillId="4" borderId="159" xfId="0" applyFont="1" applyFill="1" applyBorder="1" applyAlignment="1" applyProtection="1">
      <alignment horizontal="left" vertical="center" wrapText="1"/>
      <protection hidden="1"/>
    </xf>
    <xf numFmtId="0" fontId="57" fillId="4" borderId="0" xfId="0" applyFont="1" applyFill="1" applyAlignment="1" applyProtection="1">
      <alignment horizontal="left" vertical="center" wrapText="1"/>
      <protection hidden="1"/>
    </xf>
    <xf numFmtId="0" fontId="57" fillId="4" borderId="160" xfId="0" applyFont="1" applyFill="1" applyBorder="1" applyAlignment="1" applyProtection="1">
      <alignment horizontal="left" vertical="center" wrapText="1"/>
      <protection hidden="1"/>
    </xf>
    <xf numFmtId="0" fontId="57" fillId="4" borderId="161" xfId="0" applyFont="1" applyFill="1" applyBorder="1" applyAlignment="1" applyProtection="1">
      <alignment horizontal="left" vertical="center" wrapText="1"/>
      <protection hidden="1"/>
    </xf>
    <xf numFmtId="0" fontId="57" fillId="4" borderId="162" xfId="0" applyFont="1" applyFill="1" applyBorder="1" applyAlignment="1" applyProtection="1">
      <alignment horizontal="left" vertical="center" wrapText="1"/>
      <protection hidden="1"/>
    </xf>
    <xf numFmtId="0" fontId="57" fillId="4" borderId="163" xfId="0" applyFont="1" applyFill="1" applyBorder="1" applyAlignment="1" applyProtection="1">
      <alignment horizontal="left" vertical="center" wrapText="1"/>
      <protection hidden="1"/>
    </xf>
    <xf numFmtId="0" fontId="41" fillId="2" borderId="117" xfId="0" quotePrefix="1" applyFont="1" applyFill="1" applyBorder="1" applyAlignment="1">
      <alignment horizontal="center" vertical="center"/>
    </xf>
    <xf numFmtId="0" fontId="41" fillId="2" borderId="42" xfId="0" quotePrefix="1" applyFont="1" applyFill="1" applyBorder="1" applyAlignment="1">
      <alignment horizontal="center" vertical="center"/>
    </xf>
    <xf numFmtId="0" fontId="41" fillId="2" borderId="118" xfId="0" quotePrefix="1" applyFont="1" applyFill="1" applyBorder="1" applyAlignment="1">
      <alignment horizontal="center" vertical="center"/>
    </xf>
    <xf numFmtId="0" fontId="45" fillId="5" borderId="139" xfId="0" applyFont="1" applyFill="1" applyBorder="1" applyAlignment="1">
      <alignment horizontal="left" vertical="center" shrinkToFit="1"/>
    </xf>
    <xf numFmtId="0" fontId="45" fillId="5" borderId="42" xfId="0" applyFont="1" applyFill="1" applyBorder="1" applyAlignment="1">
      <alignment horizontal="left" vertical="center" shrinkToFit="1"/>
    </xf>
    <xf numFmtId="0" fontId="45" fillId="5" borderId="140" xfId="0" applyFont="1" applyFill="1" applyBorder="1" applyAlignment="1">
      <alignment horizontal="left" vertical="center" shrinkToFit="1"/>
    </xf>
    <xf numFmtId="0" fontId="45" fillId="0" borderId="139" xfId="0" applyFont="1" applyBorder="1" applyAlignment="1">
      <alignment horizontal="left" vertical="center" shrinkToFit="1"/>
    </xf>
    <xf numFmtId="0" fontId="45" fillId="0" borderId="42" xfId="0" applyFont="1" applyBorder="1" applyAlignment="1">
      <alignment horizontal="left" vertical="center" shrinkToFit="1"/>
    </xf>
    <xf numFmtId="0" fontId="45" fillId="0" borderId="140" xfId="0" applyFont="1" applyBorder="1" applyAlignment="1">
      <alignment horizontal="left" vertical="center" shrinkToFit="1"/>
    </xf>
    <xf numFmtId="0" fontId="41" fillId="6" borderId="117" xfId="0" quotePrefix="1" applyFont="1" applyFill="1" applyBorder="1" applyAlignment="1">
      <alignment horizontal="center" vertical="center"/>
    </xf>
    <xf numFmtId="0" fontId="41" fillId="6" borderId="42" xfId="0" quotePrefix="1" applyFont="1" applyFill="1" applyBorder="1" applyAlignment="1">
      <alignment horizontal="center" vertical="center"/>
    </xf>
    <xf numFmtId="0" fontId="41" fillId="6" borderId="118" xfId="0" quotePrefix="1" applyFont="1" applyFill="1" applyBorder="1" applyAlignment="1">
      <alignment horizontal="center" vertical="center"/>
    </xf>
    <xf numFmtId="0" fontId="45" fillId="6" borderId="139" xfId="0" applyFont="1" applyFill="1" applyBorder="1" applyAlignment="1">
      <alignment horizontal="left" vertical="center" shrinkToFit="1"/>
    </xf>
    <xf numFmtId="0" fontId="45" fillId="6" borderId="42" xfId="0" applyFont="1" applyFill="1" applyBorder="1" applyAlignment="1">
      <alignment horizontal="left" vertical="center" shrinkToFit="1"/>
    </xf>
    <xf numFmtId="0" fontId="45" fillId="6" borderId="140" xfId="0" applyFont="1" applyFill="1" applyBorder="1" applyAlignment="1">
      <alignment horizontal="left" vertical="center" shrinkToFit="1"/>
    </xf>
    <xf numFmtId="0" fontId="41" fillId="5" borderId="143" xfId="0" quotePrefix="1" applyFont="1" applyFill="1" applyBorder="1" applyAlignment="1">
      <alignment horizontal="center" vertical="center"/>
    </xf>
    <xf numFmtId="0" fontId="41" fillId="5" borderId="43" xfId="0" quotePrefix="1" applyFont="1" applyFill="1" applyBorder="1" applyAlignment="1">
      <alignment horizontal="center" vertical="center"/>
    </xf>
    <xf numFmtId="0" fontId="41" fillId="5" borderId="144" xfId="0" quotePrefix="1" applyFont="1" applyFill="1" applyBorder="1" applyAlignment="1">
      <alignment horizontal="center" vertical="center"/>
    </xf>
    <xf numFmtId="0" fontId="45" fillId="5" borderId="141" xfId="0" applyFont="1" applyFill="1" applyBorder="1" applyAlignment="1">
      <alignment horizontal="left" vertical="center" shrinkToFit="1"/>
    </xf>
    <xf numFmtId="0" fontId="45" fillId="5" borderId="43" xfId="0" applyFont="1" applyFill="1" applyBorder="1" applyAlignment="1">
      <alignment horizontal="left" vertical="center" shrinkToFit="1"/>
    </xf>
    <xf numFmtId="0" fontId="45" fillId="5" borderId="142" xfId="0" applyFont="1" applyFill="1" applyBorder="1" applyAlignment="1">
      <alignment horizontal="left" vertical="center" shrinkToFit="1"/>
    </xf>
    <xf numFmtId="0" fontId="9" fillId="4" borderId="79" xfId="0" applyFont="1" applyFill="1" applyBorder="1" applyAlignment="1" applyProtection="1">
      <alignment horizontal="left" vertical="center"/>
      <protection locked="0"/>
    </xf>
    <xf numFmtId="0" fontId="9" fillId="4" borderId="74" xfId="0" applyFont="1" applyFill="1" applyBorder="1" applyAlignment="1" applyProtection="1">
      <alignment horizontal="left" vertical="center"/>
      <protection locked="0"/>
    </xf>
    <xf numFmtId="0" fontId="9" fillId="4" borderId="75" xfId="0" applyFont="1" applyFill="1" applyBorder="1" applyAlignment="1" applyProtection="1">
      <alignment horizontal="left" vertical="center"/>
      <protection locked="0"/>
    </xf>
    <xf numFmtId="0" fontId="41" fillId="5" borderId="117" xfId="0" quotePrefix="1" applyFont="1" applyFill="1" applyBorder="1" applyAlignment="1">
      <alignment horizontal="center" vertical="center"/>
    </xf>
    <xf numFmtId="0" fontId="41" fillId="5" borderId="42" xfId="0" quotePrefix="1" applyFont="1" applyFill="1" applyBorder="1" applyAlignment="1">
      <alignment horizontal="center" vertical="center"/>
    </xf>
    <xf numFmtId="0" fontId="41" fillId="5" borderId="118" xfId="0" quotePrefix="1" applyFont="1" applyFill="1" applyBorder="1" applyAlignment="1">
      <alignment horizontal="center" vertical="center"/>
    </xf>
    <xf numFmtId="0" fontId="46" fillId="5" borderId="139" xfId="0" applyFont="1" applyFill="1" applyBorder="1" applyAlignment="1">
      <alignment horizontal="left" vertical="center" shrinkToFit="1"/>
    </xf>
    <xf numFmtId="0" fontId="41" fillId="0" borderId="148" xfId="0" applyFont="1" applyBorder="1" applyAlignment="1" applyProtection="1">
      <alignment horizontal="center" vertical="center"/>
      <protection hidden="1"/>
    </xf>
    <xf numFmtId="0" fontId="41" fillId="0" borderId="149" xfId="0" applyFont="1" applyBorder="1" applyAlignment="1" applyProtection="1">
      <alignment horizontal="center" vertical="center"/>
      <protection hidden="1"/>
    </xf>
    <xf numFmtId="0" fontId="24" fillId="0" borderId="149" xfId="0" applyFont="1" applyBorder="1" applyAlignment="1" applyProtection="1">
      <alignment horizontal="center" vertical="center"/>
      <protection hidden="1"/>
    </xf>
    <xf numFmtId="0" fontId="24" fillId="0" borderId="141" xfId="0" applyFont="1" applyBorder="1" applyAlignment="1" applyProtection="1">
      <alignment horizontal="center" vertical="center"/>
      <protection hidden="1"/>
    </xf>
    <xf numFmtId="0" fontId="24" fillId="0" borderId="154" xfId="0" applyFont="1" applyBorder="1" applyAlignment="1" applyProtection="1">
      <alignment horizontal="center" vertical="center"/>
      <protection hidden="1"/>
    </xf>
    <xf numFmtId="0" fontId="41" fillId="0" borderId="155" xfId="0" applyFont="1" applyBorder="1" applyAlignment="1" applyProtection="1">
      <alignment horizontal="center" vertical="center"/>
      <protection hidden="1"/>
    </xf>
    <xf numFmtId="0" fontId="41" fillId="0" borderId="150" xfId="0" applyFont="1" applyBorder="1" applyAlignment="1" applyProtection="1">
      <alignment horizontal="center" vertical="center"/>
      <protection hidden="1"/>
    </xf>
    <xf numFmtId="0" fontId="24" fillId="0" borderId="150" xfId="0" applyFont="1" applyBorder="1" applyAlignment="1" applyProtection="1">
      <alignment horizontal="center" vertical="center"/>
      <protection hidden="1"/>
    </xf>
    <xf numFmtId="0" fontId="24" fillId="0" borderId="151" xfId="0" applyFont="1" applyBorder="1" applyAlignment="1" applyProtection="1">
      <alignment horizontal="center" vertical="center"/>
      <protection hidden="1"/>
    </xf>
    <xf numFmtId="0" fontId="24" fillId="0" borderId="152" xfId="0" applyFont="1" applyBorder="1" applyAlignment="1" applyProtection="1">
      <alignment horizontal="center" vertical="center"/>
      <protection hidden="1"/>
    </xf>
    <xf numFmtId="0" fontId="41" fillId="0" borderId="147" xfId="0" applyFont="1" applyBorder="1" applyAlignment="1" applyProtection="1">
      <alignment horizontal="center" vertical="center"/>
      <protection hidden="1"/>
    </xf>
    <xf numFmtId="0" fontId="41" fillId="0" borderId="52" xfId="0" applyFont="1" applyBorder="1" applyAlignment="1" applyProtection="1">
      <alignment horizontal="center" vertical="center"/>
      <protection hidden="1"/>
    </xf>
    <xf numFmtId="0" fontId="24" fillId="0" borderId="52" xfId="0" applyFont="1" applyBorder="1" applyAlignment="1" applyProtection="1">
      <alignment horizontal="center" vertical="center"/>
      <protection hidden="1"/>
    </xf>
    <xf numFmtId="0" fontId="24" fillId="0" borderId="139" xfId="0" applyFont="1" applyBorder="1" applyAlignment="1" applyProtection="1">
      <alignment horizontal="center" vertical="center"/>
      <protection hidden="1"/>
    </xf>
    <xf numFmtId="0" fontId="24" fillId="0" borderId="153" xfId="0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distributed" vertical="center" indent="1"/>
    </xf>
    <xf numFmtId="0" fontId="2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21" fillId="0" borderId="0" xfId="0" applyFont="1" applyAlignment="1">
      <alignment horizontal="center"/>
    </xf>
    <xf numFmtId="0" fontId="9" fillId="0" borderId="79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8" fontId="9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5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3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82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18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8" fillId="0" borderId="188" xfId="0" applyFont="1" applyBorder="1" applyAlignment="1">
      <alignment horizontal="center" vertical="center" wrapText="1"/>
    </xf>
    <xf numFmtId="0" fontId="28" fillId="0" borderId="188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189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 wrapText="1"/>
    </xf>
    <xf numFmtId="0" fontId="6" fillId="0" borderId="23" xfId="0" applyFont="1" applyBorder="1">
      <alignment vertical="center"/>
    </xf>
    <xf numFmtId="0" fontId="6" fillId="0" borderId="83" xfId="0" applyFont="1" applyBorder="1">
      <alignment vertical="center"/>
    </xf>
    <xf numFmtId="0" fontId="18" fillId="0" borderId="30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52" fillId="0" borderId="66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70" xfId="0" applyFont="1" applyBorder="1" applyAlignment="1" applyProtection="1">
      <alignment horizontal="center" vertical="center"/>
      <protection locked="0"/>
    </xf>
    <xf numFmtId="0" fontId="18" fillId="0" borderId="73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18" fillId="0" borderId="5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77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83" xfId="0" applyFont="1" applyBorder="1" applyAlignment="1">
      <alignment horizontal="center" vertical="center" wrapText="1"/>
    </xf>
    <xf numFmtId="0" fontId="44" fillId="0" borderId="86" xfId="0" applyFont="1" applyBorder="1" applyAlignment="1">
      <alignment horizontal="center" vertical="center" shrinkToFit="1"/>
    </xf>
    <xf numFmtId="0" fontId="44" fillId="0" borderId="23" xfId="0" applyFont="1" applyBorder="1" applyAlignment="1">
      <alignment horizontal="center" vertical="center" shrinkToFit="1"/>
    </xf>
    <xf numFmtId="0" fontId="44" fillId="0" borderId="83" xfId="0" applyFont="1" applyBorder="1" applyAlignment="1">
      <alignment horizontal="center" vertical="center" shrinkToFit="1"/>
    </xf>
    <xf numFmtId="0" fontId="52" fillId="0" borderId="61" xfId="0" applyFont="1" applyBorder="1" applyAlignment="1">
      <alignment horizontal="center" vertical="center" wrapText="1"/>
    </xf>
    <xf numFmtId="0" fontId="52" fillId="0" borderId="50" xfId="0" applyFont="1" applyBorder="1" applyAlignment="1">
      <alignment horizontal="center" vertical="center" wrapText="1"/>
    </xf>
    <xf numFmtId="0" fontId="52" fillId="0" borderId="62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distributed" vertical="center" indent="3"/>
    </xf>
    <xf numFmtId="0" fontId="28" fillId="0" borderId="23" xfId="0" applyFont="1" applyBorder="1" applyAlignment="1">
      <alignment horizontal="distributed" vertical="center" indent="3"/>
    </xf>
    <xf numFmtId="0" fontId="28" fillId="0" borderId="85" xfId="0" applyFont="1" applyBorder="1" applyAlignment="1">
      <alignment horizontal="distributed" vertical="center" indent="3"/>
    </xf>
    <xf numFmtId="0" fontId="18" fillId="0" borderId="55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11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182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>
      <alignment horizontal="center" vertical="center" shrinkToFit="1"/>
    </xf>
    <xf numFmtId="0" fontId="18" fillId="0" borderId="109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6" xfId="0" applyFont="1" applyBorder="1" applyAlignment="1">
      <alignment horizontal="center" vertical="center" shrinkToFit="1"/>
    </xf>
    <xf numFmtId="0" fontId="39" fillId="0" borderId="27" xfId="0" applyFont="1" applyBorder="1" applyAlignment="1">
      <alignment horizontal="center" vertical="center" shrinkToFit="1"/>
    </xf>
    <xf numFmtId="0" fontId="39" fillId="0" borderId="70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18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39" fillId="0" borderId="30" xfId="0" applyFont="1" applyBorder="1" applyAlignment="1">
      <alignment horizontal="center" vertical="center" shrinkToFit="1"/>
    </xf>
    <xf numFmtId="0" fontId="39" fillId="0" borderId="73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52" fillId="0" borderId="6" xfId="0" applyFont="1" applyBorder="1" applyAlignment="1">
      <alignment horizontal="center" vertical="center" wrapText="1"/>
    </xf>
    <xf numFmtId="0" fontId="52" fillId="0" borderId="45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18" fillId="0" borderId="98" xfId="0" applyFont="1" applyBorder="1" applyAlignment="1">
      <alignment horizontal="center" vertical="center" shrinkToFit="1"/>
    </xf>
    <xf numFmtId="0" fontId="18" fillId="0" borderId="186" xfId="0" applyFont="1" applyBorder="1" applyAlignment="1">
      <alignment horizontal="center" vertical="center" shrinkToFit="1"/>
    </xf>
    <xf numFmtId="0" fontId="18" fillId="0" borderId="93" xfId="0" applyFont="1" applyBorder="1" applyAlignment="1">
      <alignment horizontal="center" vertical="center" shrinkToFit="1"/>
    </xf>
    <xf numFmtId="0" fontId="18" fillId="0" borderId="187" xfId="0" applyFont="1" applyBorder="1" applyAlignment="1">
      <alignment horizontal="center" vertical="center" shrinkToFit="1"/>
    </xf>
    <xf numFmtId="0" fontId="18" fillId="0" borderId="18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181" xfId="0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0" fontId="18" fillId="0" borderId="184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wrapText="1"/>
    </xf>
    <xf numFmtId="0" fontId="51" fillId="0" borderId="174" xfId="0" applyFont="1" applyBorder="1" applyAlignment="1">
      <alignment horizontal="center" vertical="center"/>
    </xf>
    <xf numFmtId="0" fontId="41" fillId="5" borderId="52" xfId="0" applyFont="1" applyFill="1" applyBorder="1" applyAlignment="1" applyProtection="1">
      <alignment horizontal="center" vertical="center"/>
      <protection locked="0"/>
    </xf>
    <xf numFmtId="0" fontId="41" fillId="6" borderId="52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41" fillId="7" borderId="5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7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76" xfId="0" applyFont="1" applyBorder="1" applyAlignment="1">
      <alignment horizontal="center" vertical="center" wrapText="1"/>
    </xf>
    <xf numFmtId="0" fontId="9" fillId="0" borderId="177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7" borderId="173" xfId="0" applyFont="1" applyFill="1" applyBorder="1" applyAlignment="1">
      <alignment horizontal="right" vertical="center"/>
    </xf>
    <xf numFmtId="0" fontId="41" fillId="4" borderId="178" xfId="0" applyFont="1" applyFill="1" applyBorder="1" applyAlignment="1" applyProtection="1">
      <alignment horizontal="center" vertical="center"/>
      <protection locked="0"/>
    </xf>
    <xf numFmtId="0" fontId="41" fillId="4" borderId="179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90" xfId="0" applyFont="1" applyBorder="1" applyAlignment="1">
      <alignment horizontal="center" vertical="center" wrapText="1"/>
    </xf>
    <xf numFmtId="0" fontId="9" fillId="0" borderId="180" xfId="0" applyFont="1" applyBorder="1" applyAlignment="1">
      <alignment horizontal="center" vertical="center" wrapText="1"/>
    </xf>
    <xf numFmtId="180" fontId="18" fillId="0" borderId="25" xfId="0" applyNumberFormat="1" applyFont="1" applyBorder="1" applyAlignment="1">
      <alignment horizontal="center" vertical="center" shrinkToFit="1"/>
    </xf>
    <xf numFmtId="180" fontId="18" fillId="0" borderId="24" xfId="0" applyNumberFormat="1" applyFont="1" applyBorder="1" applyAlignment="1">
      <alignment horizontal="center" vertical="center" shrinkToFit="1"/>
    </xf>
    <xf numFmtId="180" fontId="18" fillId="0" borderId="34" xfId="0" applyNumberFormat="1" applyFont="1" applyBorder="1" applyAlignment="1">
      <alignment horizontal="center" vertical="center" shrinkToFit="1"/>
    </xf>
    <xf numFmtId="180" fontId="18" fillId="0" borderId="44" xfId="0" applyNumberFormat="1" applyFont="1" applyBorder="1" applyAlignment="1">
      <alignment horizontal="center" vertical="center" shrinkToFit="1"/>
    </xf>
    <xf numFmtId="180" fontId="18" fillId="0" borderId="27" xfId="0" applyNumberFormat="1" applyFont="1" applyBorder="1" applyAlignment="1">
      <alignment horizontal="center" vertical="center" shrinkToFit="1"/>
    </xf>
    <xf numFmtId="180" fontId="18" fillId="0" borderId="5" xfId="0" applyNumberFormat="1" applyFont="1" applyBorder="1" applyAlignment="1">
      <alignment horizontal="center" vertical="center" shrinkToFit="1"/>
    </xf>
    <xf numFmtId="180" fontId="18" fillId="0" borderId="14" xfId="0" applyNumberFormat="1" applyFont="1" applyBorder="1" applyAlignment="1">
      <alignment horizontal="center" vertical="center" shrinkToFit="1"/>
    </xf>
    <xf numFmtId="180" fontId="18" fillId="0" borderId="30" xfId="0" applyNumberFormat="1" applyFont="1" applyBorder="1" applyAlignment="1">
      <alignment horizontal="center" vertical="center" shrinkToFit="1"/>
    </xf>
    <xf numFmtId="180" fontId="18" fillId="0" borderId="13" xfId="0" applyNumberFormat="1" applyFont="1" applyBorder="1" applyAlignment="1">
      <alignment horizontal="center" vertical="center" shrinkToFit="1"/>
    </xf>
    <xf numFmtId="180" fontId="18" fillId="0" borderId="20" xfId="0" applyNumberFormat="1" applyFont="1" applyBorder="1" applyAlignment="1">
      <alignment horizontal="center" vertical="center" shrinkToFit="1"/>
    </xf>
    <xf numFmtId="180" fontId="18" fillId="0" borderId="21" xfId="0" applyNumberFormat="1" applyFont="1" applyBorder="1" applyAlignment="1">
      <alignment horizontal="center" vertical="center" shrinkToFit="1"/>
    </xf>
    <xf numFmtId="180" fontId="18" fillId="0" borderId="183" xfId="0" applyNumberFormat="1" applyFont="1" applyBorder="1" applyAlignment="1">
      <alignment horizontal="center" vertical="center" shrinkToFit="1"/>
    </xf>
    <xf numFmtId="14" fontId="18" fillId="0" borderId="33" xfId="0" applyNumberFormat="1" applyFont="1" applyBorder="1" applyAlignment="1">
      <alignment horizontal="center" vertical="center" wrapText="1"/>
    </xf>
    <xf numFmtId="14" fontId="18" fillId="0" borderId="24" xfId="0" applyNumberFormat="1" applyFont="1" applyBorder="1" applyAlignment="1">
      <alignment horizontal="center" vertical="center" wrapText="1"/>
    </xf>
    <xf numFmtId="14" fontId="18" fillId="0" borderId="34" xfId="0" applyNumberFormat="1" applyFont="1" applyBorder="1" applyAlignment="1">
      <alignment horizontal="center" vertical="center" wrapText="1"/>
    </xf>
    <xf numFmtId="14" fontId="18" fillId="0" borderId="55" xfId="0" applyNumberFormat="1" applyFont="1" applyBorder="1" applyAlignment="1">
      <alignment horizontal="center" vertical="center" wrapText="1"/>
    </xf>
    <xf numFmtId="14" fontId="18" fillId="0" borderId="27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14" fontId="18" fillId="0" borderId="58" xfId="0" applyNumberFormat="1" applyFont="1" applyBorder="1" applyAlignment="1">
      <alignment horizontal="center" vertical="center" wrapText="1"/>
    </xf>
    <xf numFmtId="14" fontId="18" fillId="0" borderId="30" xfId="0" applyNumberFormat="1" applyFont="1" applyBorder="1" applyAlignment="1">
      <alignment horizontal="center" vertical="center" wrapText="1"/>
    </xf>
    <xf numFmtId="14" fontId="18" fillId="0" borderId="13" xfId="0" applyNumberFormat="1" applyFont="1" applyBorder="1" applyAlignment="1">
      <alignment horizontal="center" vertical="center" wrapText="1"/>
    </xf>
    <xf numFmtId="14" fontId="18" fillId="0" borderId="182" xfId="0" applyNumberFormat="1" applyFont="1" applyBorder="1" applyAlignment="1">
      <alignment horizontal="center" vertical="center" wrapText="1"/>
    </xf>
    <xf numFmtId="14" fontId="18" fillId="0" borderId="21" xfId="0" applyNumberFormat="1" applyFont="1" applyBorder="1" applyAlignment="1">
      <alignment horizontal="center" vertical="center" wrapText="1"/>
    </xf>
    <xf numFmtId="14" fontId="18" fillId="0" borderId="18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 shrinkToFit="1"/>
    </xf>
  </cellXfs>
  <cellStyles count="45">
    <cellStyle name="20% - アクセント 1" xfId="17" builtinId="30" customBuiltin="1"/>
    <cellStyle name="20% - アクセント 2" xfId="20" builtinId="34" customBuiltin="1"/>
    <cellStyle name="20% - アクセント 3" xfId="23" builtinId="38" customBuiltin="1"/>
    <cellStyle name="20% - アクセント 4" xfId="26" builtinId="42" customBuiltin="1"/>
    <cellStyle name="20% - アクセント 5" xfId="29" builtinId="46" customBuiltin="1"/>
    <cellStyle name="20% - アクセント 6" xfId="32" builtinId="50" customBuiltin="1"/>
    <cellStyle name="40% - アクセント 1" xfId="18" builtinId="31" customBuiltin="1"/>
    <cellStyle name="40% - アクセント 2" xfId="21" builtinId="35" customBuiltin="1"/>
    <cellStyle name="40% - アクセント 3" xfId="24" builtinId="39" customBuiltin="1"/>
    <cellStyle name="40% - アクセント 4" xfId="27" builtinId="43" customBuiltin="1"/>
    <cellStyle name="40% - アクセント 5" xfId="30" builtinId="47" customBuiltin="1"/>
    <cellStyle name="40% - アクセント 6" xfId="33" builtinId="51" customBuiltin="1"/>
    <cellStyle name="60% - アクセント 1 2" xfId="38" xr:uid="{00000000-0005-0000-0000-00000C000000}"/>
    <cellStyle name="60% - アクセント 2 2" xfId="39" xr:uid="{00000000-0005-0000-0000-00000D000000}"/>
    <cellStyle name="60% - アクセント 3 2" xfId="40" xr:uid="{00000000-0005-0000-0000-00000E000000}"/>
    <cellStyle name="60% - アクセント 4 2" xfId="41" xr:uid="{00000000-0005-0000-0000-00000F000000}"/>
    <cellStyle name="60% - アクセント 5 2" xfId="42" xr:uid="{00000000-0005-0000-0000-000010000000}"/>
    <cellStyle name="60% - アクセント 6 2" xfId="43" xr:uid="{00000000-0005-0000-0000-000011000000}"/>
    <cellStyle name="アクセント 1" xfId="16" builtinId="29" customBuiltin="1"/>
    <cellStyle name="アクセント 2" xfId="19" builtinId="33" customBuiltin="1"/>
    <cellStyle name="アクセント 3" xfId="22" builtinId="37" customBuiltin="1"/>
    <cellStyle name="アクセント 4" xfId="25" builtinId="41" customBuiltin="1"/>
    <cellStyle name="アクセント 5" xfId="28" builtinId="45" customBuiltin="1"/>
    <cellStyle name="アクセント 6" xfId="31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 2" xfId="37" xr:uid="{00000000-0005-0000-0000-00001B000000}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5" builtinId="25" customBuiltin="1"/>
    <cellStyle name="出力" xfId="9" builtinId="21" customBuiltin="1"/>
    <cellStyle name="説明文" xfId="14" builtinId="53" customBuiltin="1"/>
    <cellStyle name="入力" xfId="8" builtinId="20" customBuiltin="1"/>
    <cellStyle name="標準" xfId="0" builtinId="0"/>
    <cellStyle name="標準 2" xfId="1" xr:uid="{00000000-0005-0000-0000-000029000000}"/>
    <cellStyle name="標準 3" xfId="34" xr:uid="{00000000-0005-0000-0000-00002A000000}"/>
    <cellStyle name="標準 4" xfId="44" xr:uid="{00000000-0005-0000-0000-00002B000000}"/>
    <cellStyle name="良い" xfId="6" builtinId="26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5</xdr:row>
      <xdr:rowOff>60960</xdr:rowOff>
    </xdr:from>
    <xdr:to>
      <xdr:col>6</xdr:col>
      <xdr:colOff>32438</xdr:colOff>
      <xdr:row>6</xdr:row>
      <xdr:rowOff>285750</xdr:rowOff>
    </xdr:to>
    <xdr:sp macro="" textlink="" fLocksText="0">
      <xdr:nvSpPr>
        <xdr:cNvPr id="2" name="Oval 4">
          <a:extLst>
            <a:ext uri="{FF2B5EF4-FFF2-40B4-BE49-F238E27FC236}">
              <a16:creationId xmlns:a16="http://schemas.microsoft.com/office/drawing/2014/main" id="{96F0A953-C339-4F67-BA70-1BD976E66CD7}"/>
            </a:ext>
          </a:extLst>
        </xdr:cNvPr>
        <xdr:cNvSpPr>
          <a:spLocks noChangeArrowheads="1"/>
        </xdr:cNvSpPr>
      </xdr:nvSpPr>
      <xdr:spPr bwMode="auto">
        <a:xfrm>
          <a:off x="281940" y="899160"/>
          <a:ext cx="321998" cy="37719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5</xdr:row>
      <xdr:rowOff>60960</xdr:rowOff>
    </xdr:from>
    <xdr:to>
      <xdr:col>6</xdr:col>
      <xdr:colOff>40105</xdr:colOff>
      <xdr:row>6</xdr:row>
      <xdr:rowOff>285750</xdr:rowOff>
    </xdr:to>
    <xdr:sp macro="" textlink="" fLocksText="0">
      <xdr:nvSpPr>
        <xdr:cNvPr id="2" name="Oval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02895" y="918210"/>
          <a:ext cx="375385" cy="37719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13</xdr:row>
      <xdr:rowOff>236220</xdr:rowOff>
    </xdr:from>
    <xdr:to>
      <xdr:col>4</xdr:col>
      <xdr:colOff>548640</xdr:colOff>
      <xdr:row>15</xdr:row>
      <xdr:rowOff>175260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116580" y="3345180"/>
          <a:ext cx="358140" cy="39624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2147483646 w 21600"/>
            <a:gd name="T15" fmla="*/ 2147483646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3163 w 21600"/>
            <a:gd name="T25" fmla="*/ 3163 h 21600"/>
            <a:gd name="T26" fmla="*/ 18437 w 21600"/>
            <a:gd name="T27" fmla="*/ 18437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noFill/>
        <a:ln w="22225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45720</xdr:colOff>
      <xdr:row>5</xdr:row>
      <xdr:rowOff>228600</xdr:rowOff>
    </xdr:from>
    <xdr:to>
      <xdr:col>4</xdr:col>
      <xdr:colOff>320040</xdr:colOff>
      <xdr:row>19</xdr:row>
      <xdr:rowOff>38100</xdr:rowOff>
    </xdr:to>
    <xdr:grpSp>
      <xdr:nvGrpSpPr>
        <xdr:cNvPr id="3" name="グループ化 1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>
          <a:grpSpLocks/>
        </xdr:cNvGrpSpPr>
      </xdr:nvGrpSpPr>
      <xdr:grpSpPr bwMode="auto">
        <a:xfrm>
          <a:off x="45720" y="1508760"/>
          <a:ext cx="3200400" cy="3009900"/>
          <a:chOff x="47625" y="1504949"/>
          <a:chExt cx="2033266" cy="3732277"/>
        </a:xfrm>
      </xdr:grpSpPr>
      <xdr:sp macro="" textlink="">
        <xdr:nvSpPr>
          <xdr:cNvPr id="4" name="Text Box 11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25" y="1504949"/>
            <a:ext cx="1331305" cy="3732277"/>
          </a:xfrm>
          <a:prstGeom prst="rect">
            <a:avLst/>
          </a:prstGeom>
          <a:solidFill>
            <a:srgbClr val="CC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45720" tIns="22860" rIns="0" bIns="0" anchor="t" upright="1"/>
          <a:lstStyle/>
          <a:p>
            <a:pPr algn="l" rtl="0">
              <a:defRPr sz="1000"/>
            </a:pPr>
            <a:r>
              <a:rPr lang="ja-JP" altLang="en-US" sz="1800" b="1" i="0" strike="noStrike">
                <a:solidFill>
                  <a:srgbClr val="FF0000"/>
                </a:solidFill>
                <a:latin typeface="ＭＳ 明朝"/>
                <a:ea typeface="ＭＳ 明朝"/>
              </a:rPr>
              <a:t>主将</a:t>
            </a:r>
            <a:r>
              <a:rPr lang="ja-JP" altLang="en-US" sz="16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のマークにご使用下さい。</a:t>
            </a:r>
          </a:p>
          <a:p>
            <a:pPr algn="l" rtl="0">
              <a:defRPr sz="1000"/>
            </a:pPr>
            <a:r>
              <a:rPr lang="ja-JP" altLang="en-US" sz="1600" b="1" i="0" strike="noStrike">
                <a:solidFill>
                  <a:srgbClr val="0000FF"/>
                </a:solidFill>
                <a:latin typeface="ＭＳ ゴシック"/>
                <a:ea typeface="ＭＳ ゴシック"/>
              </a:rPr>
              <a:t>◎</a:t>
            </a:r>
            <a:r>
              <a:rPr lang="ja-JP" altLang="en-US" sz="16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をクリックし主将の</a:t>
            </a:r>
          </a:p>
          <a:p>
            <a:pPr algn="l" rtl="0">
              <a:defRPr sz="1000"/>
            </a:pPr>
            <a:r>
              <a:rPr lang="ja-JP" altLang="en-US" sz="16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背番号まで移動して下</a:t>
            </a:r>
          </a:p>
          <a:p>
            <a:pPr algn="l" rtl="0">
              <a:defRPr sz="1000"/>
            </a:pPr>
            <a:r>
              <a:rPr lang="ja-JP" altLang="en-US" sz="16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さい。</a:t>
            </a:r>
          </a:p>
          <a:p>
            <a:pPr algn="l" rtl="0">
              <a:defRPr sz="1000"/>
            </a:pPr>
            <a:endParaRPr lang="ja-JP" altLang="en-US" sz="1600" b="0" i="0" strike="noStrike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r>
              <a:rPr lang="ja-JP" altLang="en-US" sz="16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印刷後に</a:t>
            </a:r>
            <a:r>
              <a:rPr lang="ja-JP" altLang="en-US" sz="1600" b="1" i="0" u="sng" strike="noStrike">
                <a:solidFill>
                  <a:srgbClr val="0000FF"/>
                </a:solidFill>
                <a:latin typeface="ＭＳ ゴシック"/>
                <a:ea typeface="ＭＳ ゴシック"/>
              </a:rPr>
              <a:t>手書き</a:t>
            </a:r>
            <a:r>
              <a:rPr lang="ja-JP" altLang="en-US" sz="16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でつけてもよいです。ただし、</a:t>
            </a:r>
            <a:r>
              <a:rPr lang="ja-JP" altLang="en-US" sz="1800" b="1" i="0" strike="noStrike">
                <a:solidFill>
                  <a:srgbClr val="FF0000"/>
                </a:solidFill>
                <a:latin typeface="ＭＳ ゴシック"/>
                <a:ea typeface="ＭＳ ゴシック"/>
              </a:rPr>
              <a:t>二重丸</a:t>
            </a:r>
            <a:r>
              <a:rPr lang="ja-JP" altLang="en-US" sz="16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でお願いします。</a:t>
            </a:r>
          </a:p>
        </xdr:txBody>
      </xdr:sp>
      <xdr:sp macro="" textlink="">
        <xdr:nvSpPr>
          <xdr:cNvPr id="5" name="Line 12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377946" y="1516760"/>
            <a:ext cx="702945" cy="2220470"/>
          </a:xfrm>
          <a:prstGeom prst="line">
            <a:avLst/>
          </a:prstGeom>
          <a:noFill/>
          <a:ln w="12700">
            <a:solidFill>
              <a:srgbClr val="FF0000"/>
            </a:solidFill>
            <a:round/>
            <a:headEnd/>
            <a:tailEnd type="stealth" w="lg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257176</xdr:colOff>
      <xdr:row>46</xdr:row>
      <xdr:rowOff>152400</xdr:rowOff>
    </xdr:from>
    <xdr:to>
      <xdr:col>0</xdr:col>
      <xdr:colOff>266703</xdr:colOff>
      <xdr:row>49</xdr:row>
      <xdr:rowOff>85727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 bwMode="auto">
        <a:xfrm rot="16200000" flipV="1">
          <a:off x="-55244" y="11155680"/>
          <a:ext cx="634367" cy="9527"/>
        </a:xfrm>
        <a:prstGeom prst="line">
          <a:avLst/>
        </a:prstGeom>
        <a:ln w="12700" cmpd="dbl">
          <a:solidFill>
            <a:srgbClr val="FF00FF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46</xdr:row>
      <xdr:rowOff>163830</xdr:rowOff>
    </xdr:from>
    <xdr:to>
      <xdr:col>1</xdr:col>
      <xdr:colOff>57150</xdr:colOff>
      <xdr:row>46</xdr:row>
      <xdr:rowOff>182880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 bwMode="auto">
        <a:xfrm>
          <a:off x="276225" y="10854690"/>
          <a:ext cx="512445" cy="19050"/>
        </a:xfrm>
        <a:prstGeom prst="straightConnector1">
          <a:avLst/>
        </a:prstGeom>
        <a:ln>
          <a:solidFill>
            <a:srgbClr val="FF00FF"/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72</xdr:row>
      <xdr:rowOff>38100</xdr:rowOff>
    </xdr:from>
    <xdr:to>
      <xdr:col>4</xdr:col>
      <xdr:colOff>676275</xdr:colOff>
      <xdr:row>89</xdr:row>
      <xdr:rowOff>0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>
          <a:off x="3192780" y="15232380"/>
          <a:ext cx="409575" cy="4549140"/>
        </a:xfrm>
        <a:prstGeom prst="leftBrace">
          <a:avLst/>
        </a:prstGeom>
        <a:ln w="19050"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281940</xdr:colOff>
      <xdr:row>65</xdr:row>
      <xdr:rowOff>68580</xdr:rowOff>
    </xdr:from>
    <xdr:to>
      <xdr:col>4</xdr:col>
      <xdr:colOff>160020</xdr:colOff>
      <xdr:row>80</xdr:row>
      <xdr:rowOff>144780</xdr:rowOff>
    </xdr:to>
    <xdr:grpSp>
      <xdr:nvGrpSpPr>
        <xdr:cNvPr id="9" name="グループ化 16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pSpPr>
          <a:grpSpLocks/>
        </xdr:cNvGrpSpPr>
      </xdr:nvGrpSpPr>
      <xdr:grpSpPr bwMode="auto">
        <a:xfrm>
          <a:off x="1744980" y="14386560"/>
          <a:ext cx="1341120" cy="3108960"/>
          <a:chOff x="1752601" y="14306550"/>
          <a:chExt cx="1343024" cy="2867025"/>
        </a:xfrm>
      </xdr:grpSpPr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 bwMode="auto">
          <a:xfrm rot="10800000">
            <a:off x="1760232" y="17173575"/>
            <a:ext cx="1335393" cy="0"/>
          </a:xfrm>
          <a:prstGeom prst="line">
            <a:avLst/>
          </a:prstGeom>
          <a:ln w="19050">
            <a:solidFill>
              <a:srgbClr val="FF0000"/>
            </a:solidFill>
            <a:headEnd type="non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/>
        </xdr:nvCxnSpPr>
        <xdr:spPr bwMode="auto">
          <a:xfrm rot="5400000" flipH="1" flipV="1">
            <a:off x="326719" y="15732432"/>
            <a:ext cx="2867025" cy="15262"/>
          </a:xfrm>
          <a:prstGeom prst="straightConnector1">
            <a:avLst/>
          </a:prstGeom>
          <a:ln w="19050">
            <a:solidFill>
              <a:srgbClr val="FF0000"/>
            </a:solidFill>
            <a:headEnd type="none" w="med" len="med"/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101</xdr:col>
      <xdr:colOff>38100</xdr:colOff>
      <xdr:row>59</xdr:row>
      <xdr:rowOff>45720</xdr:rowOff>
    </xdr:from>
    <xdr:to>
      <xdr:col>106</xdr:col>
      <xdr:colOff>30480</xdr:colOff>
      <xdr:row>61</xdr:row>
      <xdr:rowOff>45720</xdr:rowOff>
    </xdr:to>
    <xdr:grpSp>
      <xdr:nvGrpSpPr>
        <xdr:cNvPr id="12" name="グループ化 1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>
          <a:grpSpLocks/>
        </xdr:cNvGrpSpPr>
      </xdr:nvGrpSpPr>
      <xdr:grpSpPr bwMode="auto">
        <a:xfrm>
          <a:off x="11887200" y="13403580"/>
          <a:ext cx="411480" cy="327660"/>
          <a:chOff x="14716125" y="8296275"/>
          <a:chExt cx="419100" cy="371475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/>
        </xdr:nvSpPr>
        <xdr:spPr>
          <a:xfrm>
            <a:off x="14716125" y="8304914"/>
            <a:ext cx="419100" cy="3628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600">
                <a:latin typeface="ＭＳ Ｐ明朝" pitchFamily="18" charset="-128"/>
                <a:ea typeface="ＭＳ Ｐ明朝" pitchFamily="18" charset="-128"/>
              </a:rPr>
              <a:t>学校医印</a:t>
            </a:r>
          </a:p>
        </xdr:txBody>
      </xdr:sp>
      <xdr:sp macro="" textlink="">
        <xdr:nvSpPr>
          <xdr:cNvPr id="14" name="円/楕円 16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/>
        </xdr:nvSpPr>
        <xdr:spPr bwMode="auto">
          <a:xfrm>
            <a:off x="14793736" y="8296275"/>
            <a:ext cx="263878" cy="285085"/>
          </a:xfrm>
          <a:prstGeom prst="ellipse">
            <a:avLst/>
          </a:prstGeom>
          <a:noFill/>
          <a:ln w="3175">
            <a:headEnd type="none" w="med" len="med"/>
            <a:tailEnd type="none" w="med" len="me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endParaRPr lang="ja-JP" altLang="en-US"/>
          </a:p>
        </xdr:txBody>
      </xdr:sp>
    </xdr:grpSp>
    <xdr:clientData/>
  </xdr:twoCellAnchor>
  <xdr:twoCellAnchor>
    <xdr:from>
      <xdr:col>115</xdr:col>
      <xdr:colOff>38099</xdr:colOff>
      <xdr:row>72</xdr:row>
      <xdr:rowOff>47624</xdr:rowOff>
    </xdr:from>
    <xdr:to>
      <xdr:col>119</xdr:col>
      <xdr:colOff>104774</xdr:colOff>
      <xdr:row>89</xdr:row>
      <xdr:rowOff>9524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 bwMode="auto">
        <a:xfrm rot="10800000">
          <a:off x="13616939" y="15241904"/>
          <a:ext cx="554355" cy="4549140"/>
        </a:xfrm>
        <a:prstGeom prst="leftBrace">
          <a:avLst/>
        </a:prstGeom>
        <a:ln w="19050"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117</xdr:col>
      <xdr:colOff>76201</xdr:colOff>
      <xdr:row>63</xdr:row>
      <xdr:rowOff>9525</xdr:rowOff>
    </xdr:from>
    <xdr:to>
      <xdr:col>140</xdr:col>
      <xdr:colOff>104776</xdr:colOff>
      <xdr:row>71</xdr:row>
      <xdr:rowOff>49569</xdr:rowOff>
    </xdr:to>
    <xdr:sp macro="" textlink="">
      <xdr:nvSpPr>
        <xdr:cNvPr id="16" name="角丸四角形吹き出し 19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 bwMode="auto">
        <a:xfrm>
          <a:off x="13898881" y="13916025"/>
          <a:ext cx="2832735" cy="1106844"/>
        </a:xfrm>
        <a:prstGeom prst="wedgeRoundRectCallout">
          <a:avLst>
            <a:gd name="adj1" fmla="val -70706"/>
            <a:gd name="adj2" fmla="val 65701"/>
            <a:gd name="adj3" fmla="val 16667"/>
          </a:avLst>
        </a:prstGeom>
        <a:solidFill>
          <a:srgbClr val="FFD5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800" b="1">
              <a:solidFill>
                <a:srgbClr val="000099"/>
              </a:solidFill>
            </a:rPr>
            <a:t>大会の</a:t>
          </a:r>
          <a:r>
            <a:rPr kumimoji="1" lang="ja-JP" altLang="en-US" sz="1800" b="1">
              <a:solidFill>
                <a:srgbClr val="FF0000"/>
              </a:solidFill>
            </a:rPr>
            <a:t>回数</a:t>
          </a:r>
          <a:r>
            <a:rPr kumimoji="1" lang="ja-JP" altLang="en-US" sz="1800" b="1">
              <a:solidFill>
                <a:srgbClr val="000099"/>
              </a:solidFill>
            </a:rPr>
            <a:t>変更・訂正は、</a:t>
          </a:r>
        </a:p>
        <a:p>
          <a:pPr algn="l"/>
          <a:r>
            <a:rPr kumimoji="1" lang="ja-JP" altLang="en-US" sz="1800" b="1">
              <a:solidFill>
                <a:srgbClr val="000099"/>
              </a:solidFill>
            </a:rPr>
            <a:t>この列を使用して下さい。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85</xdr:col>
      <xdr:colOff>352425</xdr:colOff>
      <xdr:row>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718925" y="44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472440</xdr:colOff>
      <xdr:row>11</xdr:row>
      <xdr:rowOff>30479</xdr:rowOff>
    </xdr:from>
    <xdr:to>
      <xdr:col>3</xdr:col>
      <xdr:colOff>533400</xdr:colOff>
      <xdr:row>18</xdr:row>
      <xdr:rowOff>158260</xdr:rowOff>
    </xdr:to>
    <xdr:grpSp>
      <xdr:nvGrpSpPr>
        <xdr:cNvPr id="6080" name="グループ化 9">
          <a:extLst>
            <a:ext uri="{FF2B5EF4-FFF2-40B4-BE49-F238E27FC236}">
              <a16:creationId xmlns:a16="http://schemas.microsoft.com/office/drawing/2014/main" id="{00000000-0008-0000-0600-0000C0170000}"/>
            </a:ext>
          </a:extLst>
        </xdr:cNvPr>
        <xdr:cNvGrpSpPr>
          <a:grpSpLocks/>
        </xdr:cNvGrpSpPr>
      </xdr:nvGrpSpPr>
      <xdr:grpSpPr bwMode="auto">
        <a:xfrm>
          <a:off x="472440" y="2651759"/>
          <a:ext cx="2026920" cy="1423181"/>
          <a:chOff x="476250" y="2638424"/>
          <a:chExt cx="2028825" cy="142318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>
          <a:xfrm>
            <a:off x="476250" y="2638424"/>
            <a:ext cx="1670348" cy="1423180"/>
          </a:xfrm>
          <a:prstGeom prst="rect">
            <a:avLst/>
          </a:prstGeom>
          <a:solidFill>
            <a:srgbClr val="CCFFFF"/>
          </a:solidFill>
          <a:ln w="19050" cmpd="sng">
            <a:solidFill>
              <a:srgbClr val="000099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ts val="1400"/>
              </a:lnSpc>
            </a:pPr>
            <a:r>
              <a:rPr kumimoji="1" lang="ja-JP" altLang="en-US" sz="1200" b="1">
                <a:solidFill>
                  <a:srgbClr val="FF0000"/>
                </a:solidFill>
              </a:rPr>
              <a:t>野球ねっと</a:t>
            </a:r>
            <a:r>
              <a:rPr kumimoji="1" lang="en-US" altLang="ja-JP" sz="1200" b="1">
                <a:solidFill>
                  <a:srgbClr val="FF0000"/>
                </a:solidFill>
              </a:rPr>
              <a:t>CSV</a:t>
            </a:r>
            <a:r>
              <a:rPr kumimoji="1" lang="ja-JP" altLang="en-US" sz="1200" b="1">
                <a:solidFill>
                  <a:srgbClr val="FF0000"/>
                </a:solidFill>
              </a:rPr>
              <a:t>貼付</a:t>
            </a:r>
            <a:endParaRPr kumimoji="1" lang="en-US" altLang="ja-JP" sz="1200" b="1">
              <a:solidFill>
                <a:srgbClr val="FF0000"/>
              </a:solidFill>
            </a:endParaRPr>
          </a:p>
          <a:p>
            <a:pPr>
              <a:lnSpc>
                <a:spcPts val="1400"/>
              </a:lnSpc>
            </a:pPr>
            <a:r>
              <a:rPr kumimoji="1" lang="ja-JP" altLang="en-US" sz="1200"/>
              <a:t>から</a:t>
            </a:r>
            <a:r>
              <a:rPr kumimoji="1" lang="ja-JP" altLang="en-US" sz="1200" b="1">
                <a:solidFill>
                  <a:srgbClr val="0000FF"/>
                </a:solidFill>
              </a:rPr>
              <a:t>抹消</a:t>
            </a:r>
            <a:r>
              <a:rPr kumimoji="1" lang="ja-JP" altLang="en-US" sz="1200"/>
              <a:t>したい選手の</a:t>
            </a:r>
          </a:p>
          <a:p>
            <a:pPr marL="0" marR="0" lvl="0" indent="0" defTabSz="914400" eaLnBrk="1" fontAlgn="auto" latinLnBrk="0" hangingPunct="1">
              <a:lnSpc>
                <a:spcPts val="1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「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No.</a:t>
            </a:r>
            <a:r>
              <a:rPr kumimoji="1" lang="ja-JP" altLang="ja-JP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」</a:t>
            </a:r>
            <a:endPara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ts val="1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を入力して下さい。</a:t>
            </a:r>
            <a:endParaRPr lang="ja-JP" altLang="ja-JP" sz="2800">
              <a:effectLst/>
            </a:endParaRPr>
          </a:p>
          <a:p>
            <a:pPr>
              <a:lnSpc>
                <a:spcPts val="1900"/>
              </a:lnSpc>
            </a:pPr>
            <a:r>
              <a:rPr kumimoji="1" lang="ja-JP" altLang="en-US" sz="1400"/>
              <a:t>また「</a:t>
            </a:r>
            <a:r>
              <a:rPr kumimoji="1" lang="ja-JP" altLang="en-US" sz="1400" b="1">
                <a:solidFill>
                  <a:srgbClr val="FF0000"/>
                </a:solidFill>
              </a:rPr>
              <a:t>背番号</a:t>
            </a:r>
            <a:r>
              <a:rPr kumimoji="1" lang="ja-JP" altLang="en-US" sz="1400"/>
              <a:t>」も</a:t>
            </a:r>
            <a:r>
              <a:rPr kumimoji="1" lang="ja-JP" altLang="en-US" sz="1200"/>
              <a:t>入力して下さい。</a:t>
            </a:r>
          </a:p>
        </xdr:txBody>
      </xdr:sp>
      <xdr:sp macro="" textlink="">
        <xdr:nvSpPr>
          <xdr:cNvPr id="17" name="右矢印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SpPr/>
        </xdr:nvSpPr>
        <xdr:spPr bwMode="auto">
          <a:xfrm>
            <a:off x="2146598" y="3011805"/>
            <a:ext cx="358477" cy="220980"/>
          </a:xfrm>
          <a:prstGeom prst="rightArrow">
            <a:avLst/>
          </a:prstGeom>
          <a:solidFill>
            <a:srgbClr val="CCFFFF"/>
          </a:solidFill>
          <a:ln w="19050" cap="flat" cmpd="sng" algn="ctr">
            <a:solidFill>
              <a:srgbClr val="0000CC"/>
            </a:solidFill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18288" tIns="0" rIns="0" bIns="0" rtlCol="0" anchor="ctr" upright="1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358140</xdr:colOff>
      <xdr:row>22</xdr:row>
      <xdr:rowOff>60960</xdr:rowOff>
    </xdr:from>
    <xdr:to>
      <xdr:col>3</xdr:col>
      <xdr:colOff>563880</xdr:colOff>
      <xdr:row>29</xdr:row>
      <xdr:rowOff>114300</xdr:rowOff>
    </xdr:to>
    <xdr:grpSp>
      <xdr:nvGrpSpPr>
        <xdr:cNvPr id="6081" name="グループ化 10">
          <a:extLst>
            <a:ext uri="{FF2B5EF4-FFF2-40B4-BE49-F238E27FC236}">
              <a16:creationId xmlns:a16="http://schemas.microsoft.com/office/drawing/2014/main" id="{00000000-0008-0000-0600-0000C1170000}"/>
            </a:ext>
          </a:extLst>
        </xdr:cNvPr>
        <xdr:cNvGrpSpPr>
          <a:grpSpLocks/>
        </xdr:cNvGrpSpPr>
      </xdr:nvGrpSpPr>
      <xdr:grpSpPr bwMode="auto">
        <a:xfrm>
          <a:off x="358140" y="5021580"/>
          <a:ext cx="2171700" cy="1348740"/>
          <a:chOff x="361951" y="5000625"/>
          <a:chExt cx="2171699" cy="1352550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 txBox="1"/>
        </xdr:nvSpPr>
        <xdr:spPr>
          <a:xfrm>
            <a:off x="361951" y="5000625"/>
            <a:ext cx="1805939" cy="1352550"/>
          </a:xfrm>
          <a:prstGeom prst="rect">
            <a:avLst/>
          </a:prstGeom>
          <a:solidFill>
            <a:srgbClr val="FFE5FF"/>
          </a:solidFill>
          <a:ln w="19050" cmpd="sng">
            <a:solidFill>
              <a:srgbClr val="0000CC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ts val="1600"/>
              </a:lnSpc>
            </a:pPr>
            <a:r>
              <a:rPr kumimoji="1" lang="ja-JP" altLang="en-US" sz="1400"/>
              <a:t>「</a:t>
            </a:r>
            <a:r>
              <a:rPr kumimoji="1" lang="ja-JP" altLang="en-US" sz="1200" b="1">
                <a:solidFill>
                  <a:srgbClr val="FF0066"/>
                </a:solidFill>
              </a:rPr>
              <a:t>野球ねっと</a:t>
            </a:r>
            <a:r>
              <a:rPr kumimoji="1" lang="en-US" altLang="ja-JP" sz="1200" b="1">
                <a:solidFill>
                  <a:srgbClr val="FF0066"/>
                </a:solidFill>
              </a:rPr>
              <a:t>CSV</a:t>
            </a:r>
            <a:r>
              <a:rPr kumimoji="1" lang="ja-JP" altLang="en-US" sz="1200" b="1">
                <a:solidFill>
                  <a:srgbClr val="FF0066"/>
                </a:solidFill>
              </a:rPr>
              <a:t>貼付</a:t>
            </a:r>
            <a:r>
              <a:rPr kumimoji="1" lang="ja-JP" altLang="en-US" sz="1400"/>
              <a:t>」</a:t>
            </a:r>
          </a:p>
          <a:p>
            <a:pPr>
              <a:lnSpc>
                <a:spcPts val="1600"/>
              </a:lnSpc>
            </a:pPr>
            <a:r>
              <a:rPr kumimoji="1" lang="ja-JP" altLang="en-US" sz="1400"/>
              <a:t>から新規登録したい</a:t>
            </a:r>
          </a:p>
          <a:p>
            <a:pPr>
              <a:lnSpc>
                <a:spcPts val="1600"/>
              </a:lnSpc>
            </a:pPr>
            <a:r>
              <a:rPr kumimoji="1" lang="ja-JP" altLang="en-US" sz="1400"/>
              <a:t>選手の</a:t>
            </a:r>
          </a:p>
          <a:p>
            <a:pPr>
              <a:lnSpc>
                <a:spcPts val="2200"/>
              </a:lnSpc>
            </a:pPr>
            <a:r>
              <a:rPr kumimoji="1" lang="ja-JP" altLang="en-US" sz="1400"/>
              <a:t>「</a:t>
            </a:r>
            <a:r>
              <a:rPr kumimoji="1" lang="en-US" altLang="ja-JP" sz="1800" b="1">
                <a:solidFill>
                  <a:srgbClr val="FF0000"/>
                </a:solidFill>
              </a:rPr>
              <a:t>No</a:t>
            </a:r>
            <a:r>
              <a:rPr kumimoji="1" lang="ja-JP" altLang="en-US" sz="1800" b="1">
                <a:solidFill>
                  <a:srgbClr val="FF0000"/>
                </a:solidFill>
              </a:rPr>
              <a:t>．</a:t>
            </a:r>
            <a:r>
              <a:rPr kumimoji="1" lang="ja-JP" altLang="en-US" sz="1400"/>
              <a:t>」</a:t>
            </a:r>
          </a:p>
          <a:p>
            <a:pPr>
              <a:lnSpc>
                <a:spcPts val="1500"/>
              </a:lnSpc>
            </a:pPr>
            <a:r>
              <a:rPr kumimoji="1" lang="ja-JP" altLang="en-US" sz="1400"/>
              <a:t>を入力して下さい。</a:t>
            </a:r>
          </a:p>
        </xdr:txBody>
      </xdr:sp>
      <xdr:sp macro="" textlink="">
        <xdr:nvSpPr>
          <xdr:cNvPr id="18" name="右矢印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/>
        </xdr:nvSpPr>
        <xdr:spPr bwMode="auto">
          <a:xfrm>
            <a:off x="2167890" y="5512607"/>
            <a:ext cx="365760" cy="221604"/>
          </a:xfrm>
          <a:prstGeom prst="rightArrow">
            <a:avLst/>
          </a:prstGeom>
          <a:solidFill>
            <a:srgbClr val="FFE5FF"/>
          </a:solidFill>
          <a:ln w="19050" cap="flat" cmpd="sng" algn="ctr">
            <a:solidFill>
              <a:srgbClr val="0000CC"/>
            </a:solidFill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18288" tIns="0" rIns="0" bIns="0" rtlCol="0" anchor="ctr" upright="1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320040</xdr:colOff>
      <xdr:row>0</xdr:row>
      <xdr:rowOff>114300</xdr:rowOff>
    </xdr:from>
    <xdr:to>
      <xdr:col>6</xdr:col>
      <xdr:colOff>139505</xdr:colOff>
      <xdr:row>6</xdr:row>
      <xdr:rowOff>51581</xdr:rowOff>
    </xdr:to>
    <xdr:grpSp>
      <xdr:nvGrpSpPr>
        <xdr:cNvPr id="6082" name="グループ化 8">
          <a:extLst>
            <a:ext uri="{FF2B5EF4-FFF2-40B4-BE49-F238E27FC236}">
              <a16:creationId xmlns:a16="http://schemas.microsoft.com/office/drawing/2014/main" id="{00000000-0008-0000-0600-0000C2170000}"/>
            </a:ext>
          </a:extLst>
        </xdr:cNvPr>
        <xdr:cNvGrpSpPr>
          <a:grpSpLocks/>
        </xdr:cNvGrpSpPr>
      </xdr:nvGrpSpPr>
      <xdr:grpSpPr bwMode="auto">
        <a:xfrm>
          <a:off x="320040" y="114300"/>
          <a:ext cx="3751385" cy="1308881"/>
          <a:chOff x="323849" y="114299"/>
          <a:chExt cx="3760922" cy="1314542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 txBox="1"/>
        </xdr:nvSpPr>
        <xdr:spPr>
          <a:xfrm>
            <a:off x="323849" y="114299"/>
            <a:ext cx="3025218" cy="381001"/>
          </a:xfrm>
          <a:prstGeom prst="rect">
            <a:avLst/>
          </a:prstGeom>
          <a:solidFill>
            <a:srgbClr val="E5FFE5"/>
          </a:solidFill>
          <a:ln w="19050" cmpd="sng">
            <a:solidFill>
              <a:srgbClr val="0000CC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400" b="1">
                <a:solidFill>
                  <a:srgbClr val="FF0000"/>
                </a:solidFill>
              </a:rPr>
              <a:t>東北大会</a:t>
            </a:r>
            <a:r>
              <a:rPr kumimoji="1" lang="ja-JP" altLang="en-US" sz="1400"/>
              <a:t>の場合は、訂正して</a:t>
            </a:r>
            <a:r>
              <a:rPr kumimoji="1" lang="ja-JP" altLang="en-US" sz="1400" baseline="0">
                <a:latin typeface="ＭＳ Ｐゴシック" pitchFamily="50" charset="-128"/>
                <a:ea typeface="ＭＳ Ｐゴシック" pitchFamily="50" charset="-128"/>
              </a:rPr>
              <a:t>下さい</a:t>
            </a:r>
            <a:r>
              <a:rPr kumimoji="1" lang="ja-JP" altLang="en-US" sz="1100"/>
              <a:t>。</a:t>
            </a:r>
          </a:p>
        </xdr:txBody>
      </xdr:sp>
      <xdr:sp macro="" textlink="">
        <xdr:nvSpPr>
          <xdr:cNvPr id="8" name="右矢印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 bwMode="auto">
          <a:xfrm>
            <a:off x="3349067" y="220979"/>
            <a:ext cx="718107" cy="198121"/>
          </a:xfrm>
          <a:prstGeom prst="rightArrow">
            <a:avLst/>
          </a:prstGeom>
          <a:solidFill>
            <a:srgbClr val="CCFFFF"/>
          </a:solidFill>
          <a:ln w="19050" cap="flat" cmpd="sng" algn="ctr">
            <a:solidFill>
              <a:srgbClr val="0000CC"/>
            </a:solidFill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18288" tIns="0" rIns="0" bIns="0" rtlCol="0" anchor="ctr" upright="1"/>
          <a:lstStyle/>
          <a:p>
            <a:endParaRPr lang="ja-JP" altLang="en-US"/>
          </a:p>
        </xdr:txBody>
      </xdr: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B98E74BF-621E-1AE3-B05D-F729631BCEC9}"/>
              </a:ext>
            </a:extLst>
          </xdr:cNvPr>
          <xdr:cNvSpPr txBox="1"/>
        </xdr:nvSpPr>
        <xdr:spPr>
          <a:xfrm>
            <a:off x="335580" y="1047840"/>
            <a:ext cx="3025218" cy="381001"/>
          </a:xfrm>
          <a:prstGeom prst="rect">
            <a:avLst/>
          </a:prstGeom>
          <a:solidFill>
            <a:srgbClr val="E5FFE5"/>
          </a:solidFill>
          <a:ln w="19050" cmpd="sng">
            <a:solidFill>
              <a:srgbClr val="0000CC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400" b="1">
                <a:solidFill>
                  <a:srgbClr val="FF0000"/>
                </a:solidFill>
              </a:rPr>
              <a:t>大会名</a:t>
            </a:r>
            <a:r>
              <a:rPr kumimoji="1" lang="ja-JP" altLang="en-US" sz="1400"/>
              <a:t>を入力して</a:t>
            </a:r>
            <a:r>
              <a:rPr kumimoji="1" lang="ja-JP" altLang="en-US" sz="1400" baseline="0">
                <a:latin typeface="ＭＳ Ｐゴシック" pitchFamily="50" charset="-128"/>
                <a:ea typeface="ＭＳ Ｐゴシック" pitchFamily="50" charset="-128"/>
              </a:rPr>
              <a:t>下さい</a:t>
            </a:r>
            <a:r>
              <a:rPr kumimoji="1" lang="ja-JP" altLang="en-US" sz="1100"/>
              <a:t>。</a:t>
            </a:r>
          </a:p>
        </xdr:txBody>
      </xdr:sp>
      <xdr:sp macro="" textlink="">
        <xdr:nvSpPr>
          <xdr:cNvPr id="5" name="右矢印 7">
            <a:extLst>
              <a:ext uri="{FF2B5EF4-FFF2-40B4-BE49-F238E27FC236}">
                <a16:creationId xmlns:a16="http://schemas.microsoft.com/office/drawing/2014/main" id="{5BE8D4B8-BEC2-683E-E835-8F83F2D6125D}"/>
              </a:ext>
            </a:extLst>
          </xdr:cNvPr>
          <xdr:cNvSpPr/>
        </xdr:nvSpPr>
        <xdr:spPr bwMode="auto">
          <a:xfrm>
            <a:off x="3366664" y="1125348"/>
            <a:ext cx="718107" cy="198121"/>
          </a:xfrm>
          <a:prstGeom prst="rightArrow">
            <a:avLst/>
          </a:prstGeom>
          <a:solidFill>
            <a:srgbClr val="CCFFFF"/>
          </a:solidFill>
          <a:ln w="19050" cap="flat" cmpd="sng" algn="ctr">
            <a:solidFill>
              <a:srgbClr val="0000CC"/>
            </a:solidFill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18288" tIns="0" rIns="0" bIns="0" rtlCol="0" anchor="ctr" upright="1"/>
          <a:lstStyle/>
          <a:p>
            <a:endParaRPr lang="ja-JP" altLang="en-US"/>
          </a:p>
        </xdr:txBody>
      </xdr:sp>
    </xdr:grpSp>
    <xdr:clientData/>
  </xdr:twoCellAnchor>
  <xdr:twoCellAnchor>
    <xdr:from>
      <xdr:col>72</xdr:col>
      <xdr:colOff>30480</xdr:colOff>
      <xdr:row>49</xdr:row>
      <xdr:rowOff>76200</xdr:rowOff>
    </xdr:from>
    <xdr:to>
      <xdr:col>77</xdr:col>
      <xdr:colOff>15240</xdr:colOff>
      <xdr:row>51</xdr:row>
      <xdr:rowOff>53340</xdr:rowOff>
    </xdr:to>
    <xdr:grpSp>
      <xdr:nvGrpSpPr>
        <xdr:cNvPr id="6083" name="グループ化 13">
          <a:extLst>
            <a:ext uri="{FF2B5EF4-FFF2-40B4-BE49-F238E27FC236}">
              <a16:creationId xmlns:a16="http://schemas.microsoft.com/office/drawing/2014/main" id="{00000000-0008-0000-0600-0000C3170000}"/>
            </a:ext>
          </a:extLst>
        </xdr:cNvPr>
        <xdr:cNvGrpSpPr>
          <a:grpSpLocks/>
        </xdr:cNvGrpSpPr>
      </xdr:nvGrpSpPr>
      <xdr:grpSpPr bwMode="auto">
        <a:xfrm>
          <a:off x="9593580" y="10431780"/>
          <a:ext cx="403860" cy="320040"/>
          <a:chOff x="14716125" y="8296275"/>
          <a:chExt cx="419100" cy="371475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 txBox="1"/>
        </xdr:nvSpPr>
        <xdr:spPr>
          <a:xfrm>
            <a:off x="14716125" y="8305120"/>
            <a:ext cx="419100" cy="3626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600">
                <a:latin typeface="ＭＳ Ｐ明朝" pitchFamily="18" charset="-128"/>
                <a:ea typeface="ＭＳ Ｐ明朝" pitchFamily="18" charset="-128"/>
              </a:rPr>
              <a:t>学校医印</a:t>
            </a:r>
          </a:p>
        </xdr:txBody>
      </xdr:sp>
      <xdr:sp macro="" textlink="">
        <xdr:nvSpPr>
          <xdr:cNvPr id="13" name="円/楕円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 bwMode="auto">
          <a:xfrm>
            <a:off x="14795200" y="8296275"/>
            <a:ext cx="260949" cy="283029"/>
          </a:xfrm>
          <a:prstGeom prst="ellipse">
            <a:avLst/>
          </a:prstGeom>
          <a:noFill/>
          <a:ln w="3175">
            <a:headEnd type="none" w="med" len="med"/>
            <a:tailEnd type="none" w="med" len="me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E7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E7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24"/>
  <sheetViews>
    <sheetView zoomScaleNormal="100" workbookViewId="0">
      <selection activeCell="M46" sqref="M46:AK46"/>
    </sheetView>
  </sheetViews>
  <sheetFormatPr defaultColWidth="8.09765625" defaultRowHeight="13.2"/>
  <cols>
    <col min="1" max="1" width="2.3984375" style="97" customWidth="1"/>
    <col min="2" max="2" width="0.69921875" style="98" customWidth="1"/>
    <col min="3" max="106" width="1.09765625" style="98" customWidth="1"/>
    <col min="107" max="107" width="0.69921875" style="98" customWidth="1"/>
    <col min="108" max="108" width="2.3984375" style="98" customWidth="1"/>
    <col min="109" max="256" width="8.09765625" style="98"/>
    <col min="257" max="257" width="2.3984375" style="98" customWidth="1"/>
    <col min="258" max="258" width="0.69921875" style="98" customWidth="1"/>
    <col min="259" max="362" width="1.09765625" style="98" customWidth="1"/>
    <col min="363" max="363" width="0.69921875" style="98" customWidth="1"/>
    <col min="364" max="364" width="2.3984375" style="98" customWidth="1"/>
    <col min="365" max="512" width="8.09765625" style="98"/>
    <col min="513" max="513" width="2.3984375" style="98" customWidth="1"/>
    <col min="514" max="514" width="0.69921875" style="98" customWidth="1"/>
    <col min="515" max="618" width="1.09765625" style="98" customWidth="1"/>
    <col min="619" max="619" width="0.69921875" style="98" customWidth="1"/>
    <col min="620" max="620" width="2.3984375" style="98" customWidth="1"/>
    <col min="621" max="768" width="8.09765625" style="98"/>
    <col min="769" max="769" width="2.3984375" style="98" customWidth="1"/>
    <col min="770" max="770" width="0.69921875" style="98" customWidth="1"/>
    <col min="771" max="874" width="1.09765625" style="98" customWidth="1"/>
    <col min="875" max="875" width="0.69921875" style="98" customWidth="1"/>
    <col min="876" max="876" width="2.3984375" style="98" customWidth="1"/>
    <col min="877" max="1024" width="8.09765625" style="98"/>
    <col min="1025" max="1025" width="2.3984375" style="98" customWidth="1"/>
    <col min="1026" max="1026" width="0.69921875" style="98" customWidth="1"/>
    <col min="1027" max="1130" width="1.09765625" style="98" customWidth="1"/>
    <col min="1131" max="1131" width="0.69921875" style="98" customWidth="1"/>
    <col min="1132" max="1132" width="2.3984375" style="98" customWidth="1"/>
    <col min="1133" max="1280" width="8.09765625" style="98"/>
    <col min="1281" max="1281" width="2.3984375" style="98" customWidth="1"/>
    <col min="1282" max="1282" width="0.69921875" style="98" customWidth="1"/>
    <col min="1283" max="1386" width="1.09765625" style="98" customWidth="1"/>
    <col min="1387" max="1387" width="0.69921875" style="98" customWidth="1"/>
    <col min="1388" max="1388" width="2.3984375" style="98" customWidth="1"/>
    <col min="1389" max="1536" width="8.09765625" style="98"/>
    <col min="1537" max="1537" width="2.3984375" style="98" customWidth="1"/>
    <col min="1538" max="1538" width="0.69921875" style="98" customWidth="1"/>
    <col min="1539" max="1642" width="1.09765625" style="98" customWidth="1"/>
    <col min="1643" max="1643" width="0.69921875" style="98" customWidth="1"/>
    <col min="1644" max="1644" width="2.3984375" style="98" customWidth="1"/>
    <col min="1645" max="1792" width="8.09765625" style="98"/>
    <col min="1793" max="1793" width="2.3984375" style="98" customWidth="1"/>
    <col min="1794" max="1794" width="0.69921875" style="98" customWidth="1"/>
    <col min="1795" max="1898" width="1.09765625" style="98" customWidth="1"/>
    <col min="1899" max="1899" width="0.69921875" style="98" customWidth="1"/>
    <col min="1900" max="1900" width="2.3984375" style="98" customWidth="1"/>
    <col min="1901" max="2048" width="8.09765625" style="98"/>
    <col min="2049" max="2049" width="2.3984375" style="98" customWidth="1"/>
    <col min="2050" max="2050" width="0.69921875" style="98" customWidth="1"/>
    <col min="2051" max="2154" width="1.09765625" style="98" customWidth="1"/>
    <col min="2155" max="2155" width="0.69921875" style="98" customWidth="1"/>
    <col min="2156" max="2156" width="2.3984375" style="98" customWidth="1"/>
    <col min="2157" max="2304" width="8.09765625" style="98"/>
    <col min="2305" max="2305" width="2.3984375" style="98" customWidth="1"/>
    <col min="2306" max="2306" width="0.69921875" style="98" customWidth="1"/>
    <col min="2307" max="2410" width="1.09765625" style="98" customWidth="1"/>
    <col min="2411" max="2411" width="0.69921875" style="98" customWidth="1"/>
    <col min="2412" max="2412" width="2.3984375" style="98" customWidth="1"/>
    <col min="2413" max="2560" width="8.09765625" style="98"/>
    <col min="2561" max="2561" width="2.3984375" style="98" customWidth="1"/>
    <col min="2562" max="2562" width="0.69921875" style="98" customWidth="1"/>
    <col min="2563" max="2666" width="1.09765625" style="98" customWidth="1"/>
    <col min="2667" max="2667" width="0.69921875" style="98" customWidth="1"/>
    <col min="2668" max="2668" width="2.3984375" style="98" customWidth="1"/>
    <col min="2669" max="2816" width="8.09765625" style="98"/>
    <col min="2817" max="2817" width="2.3984375" style="98" customWidth="1"/>
    <col min="2818" max="2818" width="0.69921875" style="98" customWidth="1"/>
    <col min="2819" max="2922" width="1.09765625" style="98" customWidth="1"/>
    <col min="2923" max="2923" width="0.69921875" style="98" customWidth="1"/>
    <col min="2924" max="2924" width="2.3984375" style="98" customWidth="1"/>
    <col min="2925" max="3072" width="8.09765625" style="98"/>
    <col min="3073" max="3073" width="2.3984375" style="98" customWidth="1"/>
    <col min="3074" max="3074" width="0.69921875" style="98" customWidth="1"/>
    <col min="3075" max="3178" width="1.09765625" style="98" customWidth="1"/>
    <col min="3179" max="3179" width="0.69921875" style="98" customWidth="1"/>
    <col min="3180" max="3180" width="2.3984375" style="98" customWidth="1"/>
    <col min="3181" max="3328" width="8.09765625" style="98"/>
    <col min="3329" max="3329" width="2.3984375" style="98" customWidth="1"/>
    <col min="3330" max="3330" width="0.69921875" style="98" customWidth="1"/>
    <col min="3331" max="3434" width="1.09765625" style="98" customWidth="1"/>
    <col min="3435" max="3435" width="0.69921875" style="98" customWidth="1"/>
    <col min="3436" max="3436" width="2.3984375" style="98" customWidth="1"/>
    <col min="3437" max="3584" width="8.09765625" style="98"/>
    <col min="3585" max="3585" width="2.3984375" style="98" customWidth="1"/>
    <col min="3586" max="3586" width="0.69921875" style="98" customWidth="1"/>
    <col min="3587" max="3690" width="1.09765625" style="98" customWidth="1"/>
    <col min="3691" max="3691" width="0.69921875" style="98" customWidth="1"/>
    <col min="3692" max="3692" width="2.3984375" style="98" customWidth="1"/>
    <col min="3693" max="3840" width="8.09765625" style="98"/>
    <col min="3841" max="3841" width="2.3984375" style="98" customWidth="1"/>
    <col min="3842" max="3842" width="0.69921875" style="98" customWidth="1"/>
    <col min="3843" max="3946" width="1.09765625" style="98" customWidth="1"/>
    <col min="3947" max="3947" width="0.69921875" style="98" customWidth="1"/>
    <col min="3948" max="3948" width="2.3984375" style="98" customWidth="1"/>
    <col min="3949" max="4096" width="8.09765625" style="98"/>
    <col min="4097" max="4097" width="2.3984375" style="98" customWidth="1"/>
    <col min="4098" max="4098" width="0.69921875" style="98" customWidth="1"/>
    <col min="4099" max="4202" width="1.09765625" style="98" customWidth="1"/>
    <col min="4203" max="4203" width="0.69921875" style="98" customWidth="1"/>
    <col min="4204" max="4204" width="2.3984375" style="98" customWidth="1"/>
    <col min="4205" max="4352" width="8.09765625" style="98"/>
    <col min="4353" max="4353" width="2.3984375" style="98" customWidth="1"/>
    <col min="4354" max="4354" width="0.69921875" style="98" customWidth="1"/>
    <col min="4355" max="4458" width="1.09765625" style="98" customWidth="1"/>
    <col min="4459" max="4459" width="0.69921875" style="98" customWidth="1"/>
    <col min="4460" max="4460" width="2.3984375" style="98" customWidth="1"/>
    <col min="4461" max="4608" width="8.09765625" style="98"/>
    <col min="4609" max="4609" width="2.3984375" style="98" customWidth="1"/>
    <col min="4610" max="4610" width="0.69921875" style="98" customWidth="1"/>
    <col min="4611" max="4714" width="1.09765625" style="98" customWidth="1"/>
    <col min="4715" max="4715" width="0.69921875" style="98" customWidth="1"/>
    <col min="4716" max="4716" width="2.3984375" style="98" customWidth="1"/>
    <col min="4717" max="4864" width="8.09765625" style="98"/>
    <col min="4865" max="4865" width="2.3984375" style="98" customWidth="1"/>
    <col min="4866" max="4866" width="0.69921875" style="98" customWidth="1"/>
    <col min="4867" max="4970" width="1.09765625" style="98" customWidth="1"/>
    <col min="4971" max="4971" width="0.69921875" style="98" customWidth="1"/>
    <col min="4972" max="4972" width="2.3984375" style="98" customWidth="1"/>
    <col min="4973" max="5120" width="8.09765625" style="98"/>
    <col min="5121" max="5121" width="2.3984375" style="98" customWidth="1"/>
    <col min="5122" max="5122" width="0.69921875" style="98" customWidth="1"/>
    <col min="5123" max="5226" width="1.09765625" style="98" customWidth="1"/>
    <col min="5227" max="5227" width="0.69921875" style="98" customWidth="1"/>
    <col min="5228" max="5228" width="2.3984375" style="98" customWidth="1"/>
    <col min="5229" max="5376" width="8.09765625" style="98"/>
    <col min="5377" max="5377" width="2.3984375" style="98" customWidth="1"/>
    <col min="5378" max="5378" width="0.69921875" style="98" customWidth="1"/>
    <col min="5379" max="5482" width="1.09765625" style="98" customWidth="1"/>
    <col min="5483" max="5483" width="0.69921875" style="98" customWidth="1"/>
    <col min="5484" max="5484" width="2.3984375" style="98" customWidth="1"/>
    <col min="5485" max="5632" width="8.09765625" style="98"/>
    <col min="5633" max="5633" width="2.3984375" style="98" customWidth="1"/>
    <col min="5634" max="5634" width="0.69921875" style="98" customWidth="1"/>
    <col min="5635" max="5738" width="1.09765625" style="98" customWidth="1"/>
    <col min="5739" max="5739" width="0.69921875" style="98" customWidth="1"/>
    <col min="5740" max="5740" width="2.3984375" style="98" customWidth="1"/>
    <col min="5741" max="5888" width="8.09765625" style="98"/>
    <col min="5889" max="5889" width="2.3984375" style="98" customWidth="1"/>
    <col min="5890" max="5890" width="0.69921875" style="98" customWidth="1"/>
    <col min="5891" max="5994" width="1.09765625" style="98" customWidth="1"/>
    <col min="5995" max="5995" width="0.69921875" style="98" customWidth="1"/>
    <col min="5996" max="5996" width="2.3984375" style="98" customWidth="1"/>
    <col min="5997" max="6144" width="8.09765625" style="98"/>
    <col min="6145" max="6145" width="2.3984375" style="98" customWidth="1"/>
    <col min="6146" max="6146" width="0.69921875" style="98" customWidth="1"/>
    <col min="6147" max="6250" width="1.09765625" style="98" customWidth="1"/>
    <col min="6251" max="6251" width="0.69921875" style="98" customWidth="1"/>
    <col min="6252" max="6252" width="2.3984375" style="98" customWidth="1"/>
    <col min="6253" max="6400" width="8.09765625" style="98"/>
    <col min="6401" max="6401" width="2.3984375" style="98" customWidth="1"/>
    <col min="6402" max="6402" width="0.69921875" style="98" customWidth="1"/>
    <col min="6403" max="6506" width="1.09765625" style="98" customWidth="1"/>
    <col min="6507" max="6507" width="0.69921875" style="98" customWidth="1"/>
    <col min="6508" max="6508" width="2.3984375" style="98" customWidth="1"/>
    <col min="6509" max="6656" width="8.09765625" style="98"/>
    <col min="6657" max="6657" width="2.3984375" style="98" customWidth="1"/>
    <col min="6658" max="6658" width="0.69921875" style="98" customWidth="1"/>
    <col min="6659" max="6762" width="1.09765625" style="98" customWidth="1"/>
    <col min="6763" max="6763" width="0.69921875" style="98" customWidth="1"/>
    <col min="6764" max="6764" width="2.3984375" style="98" customWidth="1"/>
    <col min="6765" max="6912" width="8.09765625" style="98"/>
    <col min="6913" max="6913" width="2.3984375" style="98" customWidth="1"/>
    <col min="6914" max="6914" width="0.69921875" style="98" customWidth="1"/>
    <col min="6915" max="7018" width="1.09765625" style="98" customWidth="1"/>
    <col min="7019" max="7019" width="0.69921875" style="98" customWidth="1"/>
    <col min="7020" max="7020" width="2.3984375" style="98" customWidth="1"/>
    <col min="7021" max="7168" width="8.09765625" style="98"/>
    <col min="7169" max="7169" width="2.3984375" style="98" customWidth="1"/>
    <col min="7170" max="7170" width="0.69921875" style="98" customWidth="1"/>
    <col min="7171" max="7274" width="1.09765625" style="98" customWidth="1"/>
    <col min="7275" max="7275" width="0.69921875" style="98" customWidth="1"/>
    <col min="7276" max="7276" width="2.3984375" style="98" customWidth="1"/>
    <col min="7277" max="7424" width="8.09765625" style="98"/>
    <col min="7425" max="7425" width="2.3984375" style="98" customWidth="1"/>
    <col min="7426" max="7426" width="0.69921875" style="98" customWidth="1"/>
    <col min="7427" max="7530" width="1.09765625" style="98" customWidth="1"/>
    <col min="7531" max="7531" width="0.69921875" style="98" customWidth="1"/>
    <col min="7532" max="7532" width="2.3984375" style="98" customWidth="1"/>
    <col min="7533" max="7680" width="8.09765625" style="98"/>
    <col min="7681" max="7681" width="2.3984375" style="98" customWidth="1"/>
    <col min="7682" max="7682" width="0.69921875" style="98" customWidth="1"/>
    <col min="7683" max="7786" width="1.09765625" style="98" customWidth="1"/>
    <col min="7787" max="7787" width="0.69921875" style="98" customWidth="1"/>
    <col min="7788" max="7788" width="2.3984375" style="98" customWidth="1"/>
    <col min="7789" max="7936" width="8.09765625" style="98"/>
    <col min="7937" max="7937" width="2.3984375" style="98" customWidth="1"/>
    <col min="7938" max="7938" width="0.69921875" style="98" customWidth="1"/>
    <col min="7939" max="8042" width="1.09765625" style="98" customWidth="1"/>
    <col min="8043" max="8043" width="0.69921875" style="98" customWidth="1"/>
    <col min="8044" max="8044" width="2.3984375" style="98" customWidth="1"/>
    <col min="8045" max="8192" width="8.09765625" style="98"/>
    <col min="8193" max="8193" width="2.3984375" style="98" customWidth="1"/>
    <col min="8194" max="8194" width="0.69921875" style="98" customWidth="1"/>
    <col min="8195" max="8298" width="1.09765625" style="98" customWidth="1"/>
    <col min="8299" max="8299" width="0.69921875" style="98" customWidth="1"/>
    <col min="8300" max="8300" width="2.3984375" style="98" customWidth="1"/>
    <col min="8301" max="8448" width="8.09765625" style="98"/>
    <col min="8449" max="8449" width="2.3984375" style="98" customWidth="1"/>
    <col min="8450" max="8450" width="0.69921875" style="98" customWidth="1"/>
    <col min="8451" max="8554" width="1.09765625" style="98" customWidth="1"/>
    <col min="8555" max="8555" width="0.69921875" style="98" customWidth="1"/>
    <col min="8556" max="8556" width="2.3984375" style="98" customWidth="1"/>
    <col min="8557" max="8704" width="8.09765625" style="98"/>
    <col min="8705" max="8705" width="2.3984375" style="98" customWidth="1"/>
    <col min="8706" max="8706" width="0.69921875" style="98" customWidth="1"/>
    <col min="8707" max="8810" width="1.09765625" style="98" customWidth="1"/>
    <col min="8811" max="8811" width="0.69921875" style="98" customWidth="1"/>
    <col min="8812" max="8812" width="2.3984375" style="98" customWidth="1"/>
    <col min="8813" max="8960" width="8.09765625" style="98"/>
    <col min="8961" max="8961" width="2.3984375" style="98" customWidth="1"/>
    <col min="8962" max="8962" width="0.69921875" style="98" customWidth="1"/>
    <col min="8963" max="9066" width="1.09765625" style="98" customWidth="1"/>
    <col min="9067" max="9067" width="0.69921875" style="98" customWidth="1"/>
    <col min="9068" max="9068" width="2.3984375" style="98" customWidth="1"/>
    <col min="9069" max="9216" width="8.09765625" style="98"/>
    <col min="9217" max="9217" width="2.3984375" style="98" customWidth="1"/>
    <col min="9218" max="9218" width="0.69921875" style="98" customWidth="1"/>
    <col min="9219" max="9322" width="1.09765625" style="98" customWidth="1"/>
    <col min="9323" max="9323" width="0.69921875" style="98" customWidth="1"/>
    <col min="9324" max="9324" width="2.3984375" style="98" customWidth="1"/>
    <col min="9325" max="9472" width="8.09765625" style="98"/>
    <col min="9473" max="9473" width="2.3984375" style="98" customWidth="1"/>
    <col min="9474" max="9474" width="0.69921875" style="98" customWidth="1"/>
    <col min="9475" max="9578" width="1.09765625" style="98" customWidth="1"/>
    <col min="9579" max="9579" width="0.69921875" style="98" customWidth="1"/>
    <col min="9580" max="9580" width="2.3984375" style="98" customWidth="1"/>
    <col min="9581" max="9728" width="8.09765625" style="98"/>
    <col min="9729" max="9729" width="2.3984375" style="98" customWidth="1"/>
    <col min="9730" max="9730" width="0.69921875" style="98" customWidth="1"/>
    <col min="9731" max="9834" width="1.09765625" style="98" customWidth="1"/>
    <col min="9835" max="9835" width="0.69921875" style="98" customWidth="1"/>
    <col min="9836" max="9836" width="2.3984375" style="98" customWidth="1"/>
    <col min="9837" max="9984" width="8.09765625" style="98"/>
    <col min="9985" max="9985" width="2.3984375" style="98" customWidth="1"/>
    <col min="9986" max="9986" width="0.69921875" style="98" customWidth="1"/>
    <col min="9987" max="10090" width="1.09765625" style="98" customWidth="1"/>
    <col min="10091" max="10091" width="0.69921875" style="98" customWidth="1"/>
    <col min="10092" max="10092" width="2.3984375" style="98" customWidth="1"/>
    <col min="10093" max="10240" width="8.09765625" style="98"/>
    <col min="10241" max="10241" width="2.3984375" style="98" customWidth="1"/>
    <col min="10242" max="10242" width="0.69921875" style="98" customWidth="1"/>
    <col min="10243" max="10346" width="1.09765625" style="98" customWidth="1"/>
    <col min="10347" max="10347" width="0.69921875" style="98" customWidth="1"/>
    <col min="10348" max="10348" width="2.3984375" style="98" customWidth="1"/>
    <col min="10349" max="10496" width="8.09765625" style="98"/>
    <col min="10497" max="10497" width="2.3984375" style="98" customWidth="1"/>
    <col min="10498" max="10498" width="0.69921875" style="98" customWidth="1"/>
    <col min="10499" max="10602" width="1.09765625" style="98" customWidth="1"/>
    <col min="10603" max="10603" width="0.69921875" style="98" customWidth="1"/>
    <col min="10604" max="10604" width="2.3984375" style="98" customWidth="1"/>
    <col min="10605" max="10752" width="8.09765625" style="98"/>
    <col min="10753" max="10753" width="2.3984375" style="98" customWidth="1"/>
    <col min="10754" max="10754" width="0.69921875" style="98" customWidth="1"/>
    <col min="10755" max="10858" width="1.09765625" style="98" customWidth="1"/>
    <col min="10859" max="10859" width="0.69921875" style="98" customWidth="1"/>
    <col min="10860" max="10860" width="2.3984375" style="98" customWidth="1"/>
    <col min="10861" max="11008" width="8.09765625" style="98"/>
    <col min="11009" max="11009" width="2.3984375" style="98" customWidth="1"/>
    <col min="11010" max="11010" width="0.69921875" style="98" customWidth="1"/>
    <col min="11011" max="11114" width="1.09765625" style="98" customWidth="1"/>
    <col min="11115" max="11115" width="0.69921875" style="98" customWidth="1"/>
    <col min="11116" max="11116" width="2.3984375" style="98" customWidth="1"/>
    <col min="11117" max="11264" width="8.09765625" style="98"/>
    <col min="11265" max="11265" width="2.3984375" style="98" customWidth="1"/>
    <col min="11266" max="11266" width="0.69921875" style="98" customWidth="1"/>
    <col min="11267" max="11370" width="1.09765625" style="98" customWidth="1"/>
    <col min="11371" max="11371" width="0.69921875" style="98" customWidth="1"/>
    <col min="11372" max="11372" width="2.3984375" style="98" customWidth="1"/>
    <col min="11373" max="11520" width="8.09765625" style="98"/>
    <col min="11521" max="11521" width="2.3984375" style="98" customWidth="1"/>
    <col min="11522" max="11522" width="0.69921875" style="98" customWidth="1"/>
    <col min="11523" max="11626" width="1.09765625" style="98" customWidth="1"/>
    <col min="11627" max="11627" width="0.69921875" style="98" customWidth="1"/>
    <col min="11628" max="11628" width="2.3984375" style="98" customWidth="1"/>
    <col min="11629" max="11776" width="8.09765625" style="98"/>
    <col min="11777" max="11777" width="2.3984375" style="98" customWidth="1"/>
    <col min="11778" max="11778" width="0.69921875" style="98" customWidth="1"/>
    <col min="11779" max="11882" width="1.09765625" style="98" customWidth="1"/>
    <col min="11883" max="11883" width="0.69921875" style="98" customWidth="1"/>
    <col min="11884" max="11884" width="2.3984375" style="98" customWidth="1"/>
    <col min="11885" max="12032" width="8.09765625" style="98"/>
    <col min="12033" max="12033" width="2.3984375" style="98" customWidth="1"/>
    <col min="12034" max="12034" width="0.69921875" style="98" customWidth="1"/>
    <col min="12035" max="12138" width="1.09765625" style="98" customWidth="1"/>
    <col min="12139" max="12139" width="0.69921875" style="98" customWidth="1"/>
    <col min="12140" max="12140" width="2.3984375" style="98" customWidth="1"/>
    <col min="12141" max="12288" width="8.09765625" style="98"/>
    <col min="12289" max="12289" width="2.3984375" style="98" customWidth="1"/>
    <col min="12290" max="12290" width="0.69921875" style="98" customWidth="1"/>
    <col min="12291" max="12394" width="1.09765625" style="98" customWidth="1"/>
    <col min="12395" max="12395" width="0.69921875" style="98" customWidth="1"/>
    <col min="12396" max="12396" width="2.3984375" style="98" customWidth="1"/>
    <col min="12397" max="12544" width="8.09765625" style="98"/>
    <col min="12545" max="12545" width="2.3984375" style="98" customWidth="1"/>
    <col min="12546" max="12546" width="0.69921875" style="98" customWidth="1"/>
    <col min="12547" max="12650" width="1.09765625" style="98" customWidth="1"/>
    <col min="12651" max="12651" width="0.69921875" style="98" customWidth="1"/>
    <col min="12652" max="12652" width="2.3984375" style="98" customWidth="1"/>
    <col min="12653" max="12800" width="8.09765625" style="98"/>
    <col min="12801" max="12801" width="2.3984375" style="98" customWidth="1"/>
    <col min="12802" max="12802" width="0.69921875" style="98" customWidth="1"/>
    <col min="12803" max="12906" width="1.09765625" style="98" customWidth="1"/>
    <col min="12907" max="12907" width="0.69921875" style="98" customWidth="1"/>
    <col min="12908" max="12908" width="2.3984375" style="98" customWidth="1"/>
    <col min="12909" max="13056" width="8.09765625" style="98"/>
    <col min="13057" max="13057" width="2.3984375" style="98" customWidth="1"/>
    <col min="13058" max="13058" width="0.69921875" style="98" customWidth="1"/>
    <col min="13059" max="13162" width="1.09765625" style="98" customWidth="1"/>
    <col min="13163" max="13163" width="0.69921875" style="98" customWidth="1"/>
    <col min="13164" max="13164" width="2.3984375" style="98" customWidth="1"/>
    <col min="13165" max="13312" width="8.09765625" style="98"/>
    <col min="13313" max="13313" width="2.3984375" style="98" customWidth="1"/>
    <col min="13314" max="13314" width="0.69921875" style="98" customWidth="1"/>
    <col min="13315" max="13418" width="1.09765625" style="98" customWidth="1"/>
    <col min="13419" max="13419" width="0.69921875" style="98" customWidth="1"/>
    <col min="13420" max="13420" width="2.3984375" style="98" customWidth="1"/>
    <col min="13421" max="13568" width="8.09765625" style="98"/>
    <col min="13569" max="13569" width="2.3984375" style="98" customWidth="1"/>
    <col min="13570" max="13570" width="0.69921875" style="98" customWidth="1"/>
    <col min="13571" max="13674" width="1.09765625" style="98" customWidth="1"/>
    <col min="13675" max="13675" width="0.69921875" style="98" customWidth="1"/>
    <col min="13676" max="13676" width="2.3984375" style="98" customWidth="1"/>
    <col min="13677" max="13824" width="8.09765625" style="98"/>
    <col min="13825" max="13825" width="2.3984375" style="98" customWidth="1"/>
    <col min="13826" max="13826" width="0.69921875" style="98" customWidth="1"/>
    <col min="13827" max="13930" width="1.09765625" style="98" customWidth="1"/>
    <col min="13931" max="13931" width="0.69921875" style="98" customWidth="1"/>
    <col min="13932" max="13932" width="2.3984375" style="98" customWidth="1"/>
    <col min="13933" max="14080" width="8.09765625" style="98"/>
    <col min="14081" max="14081" width="2.3984375" style="98" customWidth="1"/>
    <col min="14082" max="14082" width="0.69921875" style="98" customWidth="1"/>
    <col min="14083" max="14186" width="1.09765625" style="98" customWidth="1"/>
    <col min="14187" max="14187" width="0.69921875" style="98" customWidth="1"/>
    <col min="14188" max="14188" width="2.3984375" style="98" customWidth="1"/>
    <col min="14189" max="14336" width="8.09765625" style="98"/>
    <col min="14337" max="14337" width="2.3984375" style="98" customWidth="1"/>
    <col min="14338" max="14338" width="0.69921875" style="98" customWidth="1"/>
    <col min="14339" max="14442" width="1.09765625" style="98" customWidth="1"/>
    <col min="14443" max="14443" width="0.69921875" style="98" customWidth="1"/>
    <col min="14444" max="14444" width="2.3984375" style="98" customWidth="1"/>
    <col min="14445" max="14592" width="8.09765625" style="98"/>
    <col min="14593" max="14593" width="2.3984375" style="98" customWidth="1"/>
    <col min="14594" max="14594" width="0.69921875" style="98" customWidth="1"/>
    <col min="14595" max="14698" width="1.09765625" style="98" customWidth="1"/>
    <col min="14699" max="14699" width="0.69921875" style="98" customWidth="1"/>
    <col min="14700" max="14700" width="2.3984375" style="98" customWidth="1"/>
    <col min="14701" max="14848" width="8.09765625" style="98"/>
    <col min="14849" max="14849" width="2.3984375" style="98" customWidth="1"/>
    <col min="14850" max="14850" width="0.69921875" style="98" customWidth="1"/>
    <col min="14851" max="14954" width="1.09765625" style="98" customWidth="1"/>
    <col min="14955" max="14955" width="0.69921875" style="98" customWidth="1"/>
    <col min="14956" max="14956" width="2.3984375" style="98" customWidth="1"/>
    <col min="14957" max="15104" width="8.09765625" style="98"/>
    <col min="15105" max="15105" width="2.3984375" style="98" customWidth="1"/>
    <col min="15106" max="15106" width="0.69921875" style="98" customWidth="1"/>
    <col min="15107" max="15210" width="1.09765625" style="98" customWidth="1"/>
    <col min="15211" max="15211" width="0.69921875" style="98" customWidth="1"/>
    <col min="15212" max="15212" width="2.3984375" style="98" customWidth="1"/>
    <col min="15213" max="15360" width="8.09765625" style="98"/>
    <col min="15361" max="15361" width="2.3984375" style="98" customWidth="1"/>
    <col min="15362" max="15362" width="0.69921875" style="98" customWidth="1"/>
    <col min="15363" max="15466" width="1.09765625" style="98" customWidth="1"/>
    <col min="15467" max="15467" width="0.69921875" style="98" customWidth="1"/>
    <col min="15468" max="15468" width="2.3984375" style="98" customWidth="1"/>
    <col min="15469" max="15616" width="8.09765625" style="98"/>
    <col min="15617" max="15617" width="2.3984375" style="98" customWidth="1"/>
    <col min="15618" max="15618" width="0.69921875" style="98" customWidth="1"/>
    <col min="15619" max="15722" width="1.09765625" style="98" customWidth="1"/>
    <col min="15723" max="15723" width="0.69921875" style="98" customWidth="1"/>
    <col min="15724" max="15724" width="2.3984375" style="98" customWidth="1"/>
    <col min="15725" max="15872" width="8.09765625" style="98"/>
    <col min="15873" max="15873" width="2.3984375" style="98" customWidth="1"/>
    <col min="15874" max="15874" width="0.69921875" style="98" customWidth="1"/>
    <col min="15875" max="15978" width="1.09765625" style="98" customWidth="1"/>
    <col min="15979" max="15979" width="0.69921875" style="98" customWidth="1"/>
    <col min="15980" max="15980" width="2.3984375" style="98" customWidth="1"/>
    <col min="15981" max="16128" width="8.09765625" style="98"/>
    <col min="16129" max="16129" width="2.3984375" style="98" customWidth="1"/>
    <col min="16130" max="16130" width="0.69921875" style="98" customWidth="1"/>
    <col min="16131" max="16234" width="1.09765625" style="98" customWidth="1"/>
    <col min="16235" max="16235" width="0.69921875" style="98" customWidth="1"/>
    <col min="16236" max="16236" width="2.3984375" style="98" customWidth="1"/>
    <col min="16237" max="16384" width="8.09765625" style="98"/>
  </cols>
  <sheetData>
    <row r="1" spans="1:108" ht="10.5" customHeight="1">
      <c r="C1" s="326" t="s">
        <v>95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</row>
    <row r="2" spans="1:108" ht="14.25" customHeight="1"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99"/>
      <c r="AF2" s="99"/>
      <c r="AG2" s="99"/>
      <c r="AH2" s="99"/>
      <c r="AI2" s="99"/>
      <c r="AJ2" s="99"/>
      <c r="AK2" s="99"/>
      <c r="AL2" s="99"/>
      <c r="AM2" s="99"/>
      <c r="AP2" s="229" t="e">
        <f>#REF!</f>
        <v>#REF!</v>
      </c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33"/>
      <c r="CW2" s="233"/>
      <c r="CX2" s="233"/>
      <c r="CY2" s="233"/>
      <c r="CZ2" s="233"/>
      <c r="DA2" s="233"/>
      <c r="DB2" s="233"/>
    </row>
    <row r="3" spans="1:108" ht="14.25" customHeight="1"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100"/>
      <c r="AF3" s="100"/>
      <c r="AG3" s="100"/>
      <c r="AH3" s="100"/>
      <c r="AI3" s="100"/>
      <c r="AJ3" s="318" t="s">
        <v>96</v>
      </c>
      <c r="AK3" s="318"/>
      <c r="AL3" s="318"/>
      <c r="AM3" s="318"/>
      <c r="AN3" s="318"/>
      <c r="AO3" s="31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328"/>
      <c r="BA3" s="328"/>
      <c r="BB3" s="328"/>
      <c r="BC3" s="328"/>
      <c r="BD3" s="328"/>
      <c r="BE3" s="328"/>
      <c r="BF3" s="328"/>
      <c r="BG3" s="328"/>
      <c r="BH3" s="328"/>
      <c r="BI3" s="328"/>
      <c r="BJ3" s="328"/>
      <c r="BK3" s="328"/>
      <c r="BL3" s="328"/>
      <c r="BM3" s="328"/>
      <c r="BN3" s="328"/>
      <c r="BO3" s="328"/>
      <c r="BP3" s="328"/>
      <c r="BQ3" s="328"/>
      <c r="BR3" s="328"/>
      <c r="BS3" s="328"/>
      <c r="BT3" s="328"/>
      <c r="BU3" s="328"/>
      <c r="BV3" s="328"/>
      <c r="BW3" s="328"/>
      <c r="BX3" s="328"/>
      <c r="BY3" s="328"/>
      <c r="BZ3" s="328"/>
      <c r="CA3" s="328"/>
      <c r="CB3" s="328"/>
      <c r="CC3" s="328"/>
      <c r="CD3" s="328"/>
      <c r="CE3" s="328"/>
      <c r="CF3" s="328"/>
      <c r="CG3" s="328"/>
      <c r="CH3" s="328"/>
      <c r="CI3" s="328"/>
      <c r="CJ3" s="328"/>
      <c r="CK3" s="328"/>
      <c r="CL3" s="328"/>
      <c r="CM3" s="328"/>
      <c r="CN3" s="328"/>
      <c r="CO3" s="328"/>
      <c r="CP3" s="328"/>
      <c r="CQ3" s="328"/>
      <c r="CR3" s="328"/>
      <c r="CS3" s="328"/>
      <c r="CT3" s="328"/>
      <c r="CU3" s="328"/>
      <c r="CV3" s="329"/>
      <c r="CW3" s="329"/>
      <c r="CX3" s="329"/>
      <c r="CY3" s="329"/>
      <c r="CZ3" s="329"/>
      <c r="DA3" s="329"/>
      <c r="DB3" s="329"/>
    </row>
    <row r="4" spans="1:108" ht="13.5" customHeight="1">
      <c r="C4" s="330" t="s">
        <v>93</v>
      </c>
      <c r="D4" s="330"/>
      <c r="E4" s="330"/>
      <c r="F4" s="330"/>
      <c r="G4" s="330"/>
      <c r="H4" s="331" t="s">
        <v>97</v>
      </c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3"/>
      <c r="AH4" s="334" t="s">
        <v>94</v>
      </c>
      <c r="AI4" s="335"/>
      <c r="AJ4" s="335"/>
      <c r="AK4" s="335"/>
      <c r="AL4" s="336" t="s">
        <v>98</v>
      </c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8"/>
      <c r="AY4" s="336" t="s">
        <v>99</v>
      </c>
      <c r="AZ4" s="337"/>
      <c r="BA4" s="337"/>
      <c r="BB4" s="337"/>
      <c r="BC4" s="337"/>
      <c r="BD4" s="337"/>
      <c r="BE4" s="337"/>
      <c r="BF4" s="337"/>
      <c r="BG4" s="338"/>
      <c r="BH4" s="339" t="s">
        <v>100</v>
      </c>
      <c r="BI4" s="335"/>
      <c r="BJ4" s="335"/>
      <c r="BK4" s="335"/>
      <c r="BL4" s="335"/>
      <c r="BM4" s="335"/>
      <c r="BN4" s="339" t="s">
        <v>101</v>
      </c>
      <c r="BO4" s="335"/>
      <c r="BP4" s="335"/>
      <c r="BQ4" s="335"/>
      <c r="BR4" s="335"/>
      <c r="BS4" s="340"/>
      <c r="BT4" s="336" t="s">
        <v>102</v>
      </c>
      <c r="BU4" s="337"/>
      <c r="BV4" s="337"/>
      <c r="BW4" s="337"/>
      <c r="BX4" s="337"/>
      <c r="BY4" s="337"/>
      <c r="BZ4" s="337"/>
      <c r="CA4" s="338"/>
      <c r="CB4" s="334" t="s">
        <v>103</v>
      </c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40"/>
      <c r="DD4" s="101"/>
    </row>
    <row r="5" spans="1:108" ht="15" customHeight="1">
      <c r="A5" s="315" t="s">
        <v>104</v>
      </c>
      <c r="C5" s="330"/>
      <c r="D5" s="330"/>
      <c r="E5" s="330"/>
      <c r="F5" s="330"/>
      <c r="G5" s="330"/>
      <c r="H5" s="317" t="s">
        <v>105</v>
      </c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9"/>
      <c r="AH5" s="317"/>
      <c r="AI5" s="318"/>
      <c r="AJ5" s="318"/>
      <c r="AK5" s="318"/>
      <c r="AL5" s="320" t="s">
        <v>106</v>
      </c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2"/>
      <c r="AY5" s="320" t="s">
        <v>106</v>
      </c>
      <c r="AZ5" s="321"/>
      <c r="BA5" s="321"/>
      <c r="BB5" s="321"/>
      <c r="BC5" s="321"/>
      <c r="BD5" s="321"/>
      <c r="BE5" s="321"/>
      <c r="BF5" s="321"/>
      <c r="BG5" s="322"/>
      <c r="BH5" s="317"/>
      <c r="BI5" s="318"/>
      <c r="BJ5" s="318"/>
      <c r="BK5" s="318"/>
      <c r="BL5" s="318"/>
      <c r="BM5" s="318"/>
      <c r="BN5" s="317"/>
      <c r="BO5" s="318"/>
      <c r="BP5" s="318"/>
      <c r="BQ5" s="318"/>
      <c r="BR5" s="318"/>
      <c r="BS5" s="319"/>
      <c r="BT5" s="323" t="s">
        <v>107</v>
      </c>
      <c r="BU5" s="324"/>
      <c r="BV5" s="324"/>
      <c r="BW5" s="324"/>
      <c r="BX5" s="324"/>
      <c r="BY5" s="324"/>
      <c r="BZ5" s="324"/>
      <c r="CA5" s="325"/>
      <c r="CB5" s="317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9"/>
      <c r="DD5" s="101"/>
    </row>
    <row r="6" spans="1:108" ht="12" customHeight="1">
      <c r="A6" s="315"/>
      <c r="C6" s="251">
        <v>1</v>
      </c>
      <c r="D6" s="251"/>
      <c r="E6" s="251"/>
      <c r="F6" s="251"/>
      <c r="G6" s="251"/>
      <c r="H6" s="285" t="e">
        <f>#REF!</f>
        <v>#REF!</v>
      </c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7"/>
      <c r="AH6" s="309" t="e">
        <f>#REF!</f>
        <v>#REF!</v>
      </c>
      <c r="AI6" s="310"/>
      <c r="AJ6" s="310"/>
      <c r="AK6" s="310"/>
      <c r="AL6" s="266" t="e">
        <f>#REF!</f>
        <v>#REF!</v>
      </c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8"/>
      <c r="AY6" s="266" t="e">
        <f>#REF!</f>
        <v>#REF!</v>
      </c>
      <c r="AZ6" s="267"/>
      <c r="BA6" s="267"/>
      <c r="BB6" s="267"/>
      <c r="BC6" s="267"/>
      <c r="BD6" s="267"/>
      <c r="BE6" s="267"/>
      <c r="BF6" s="267"/>
      <c r="BG6" s="268"/>
      <c r="BH6" s="266" t="e">
        <f>#REF!</f>
        <v>#REF!</v>
      </c>
      <c r="BI6" s="267"/>
      <c r="BJ6" s="267"/>
      <c r="BK6" s="267"/>
      <c r="BL6" s="267"/>
      <c r="BM6" s="268"/>
      <c r="BN6" s="266" t="e">
        <f>#REF!</f>
        <v>#REF!</v>
      </c>
      <c r="BO6" s="267"/>
      <c r="BP6" s="267"/>
      <c r="BQ6" s="267"/>
      <c r="BR6" s="267"/>
      <c r="BS6" s="268"/>
      <c r="BT6" s="266" t="e">
        <f>#REF!</f>
        <v>#REF!</v>
      </c>
      <c r="BU6" s="267"/>
      <c r="BV6" s="267"/>
      <c r="BW6" s="267"/>
      <c r="BX6" s="266" t="e">
        <f>#REF!</f>
        <v>#REF!</v>
      </c>
      <c r="BY6" s="267"/>
      <c r="BZ6" s="267"/>
      <c r="CA6" s="268"/>
      <c r="CB6" s="272" t="e">
        <f>#REF!</f>
        <v>#REF!</v>
      </c>
      <c r="CC6" s="297"/>
      <c r="CD6" s="297"/>
      <c r="CE6" s="297"/>
      <c r="CF6" s="297"/>
      <c r="CG6" s="297"/>
      <c r="CH6" s="297"/>
      <c r="CI6" s="297"/>
      <c r="CJ6" s="297"/>
      <c r="CK6" s="297"/>
      <c r="CL6" s="297"/>
      <c r="CM6" s="297"/>
      <c r="CN6" s="297"/>
      <c r="CO6" s="297"/>
      <c r="CP6" s="297"/>
      <c r="CQ6" s="297"/>
      <c r="CR6" s="297"/>
      <c r="CS6" s="297"/>
      <c r="CT6" s="273" t="e">
        <f>#REF!</f>
        <v>#REF!</v>
      </c>
      <c r="CU6" s="297"/>
      <c r="CV6" s="297"/>
      <c r="CW6" s="297"/>
      <c r="CX6" s="297"/>
      <c r="CY6" s="297"/>
      <c r="CZ6" s="297"/>
      <c r="DA6" s="297"/>
      <c r="DB6" s="300"/>
      <c r="DC6" s="102"/>
      <c r="DD6" s="314" t="s">
        <v>111</v>
      </c>
    </row>
    <row r="7" spans="1:108" ht="26.1" customHeight="1">
      <c r="A7" s="315"/>
      <c r="C7" s="251"/>
      <c r="D7" s="251"/>
      <c r="E7" s="251"/>
      <c r="F7" s="251"/>
      <c r="G7" s="251"/>
      <c r="H7" s="302" t="e">
        <f>#REF!</f>
        <v>#REF!</v>
      </c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4"/>
      <c r="AH7" s="309"/>
      <c r="AI7" s="310"/>
      <c r="AJ7" s="310"/>
      <c r="AK7" s="310"/>
      <c r="AL7" s="296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5"/>
      <c r="AY7" s="296"/>
      <c r="AZ7" s="294"/>
      <c r="BA7" s="294"/>
      <c r="BB7" s="294"/>
      <c r="BC7" s="294"/>
      <c r="BD7" s="294"/>
      <c r="BE7" s="294"/>
      <c r="BF7" s="294"/>
      <c r="BG7" s="295"/>
      <c r="BH7" s="296"/>
      <c r="BI7" s="294"/>
      <c r="BJ7" s="294"/>
      <c r="BK7" s="294"/>
      <c r="BL7" s="294"/>
      <c r="BM7" s="295"/>
      <c r="BN7" s="296"/>
      <c r="BO7" s="294"/>
      <c r="BP7" s="294"/>
      <c r="BQ7" s="294"/>
      <c r="BR7" s="294"/>
      <c r="BS7" s="295"/>
      <c r="BT7" s="296"/>
      <c r="BU7" s="294"/>
      <c r="BV7" s="294"/>
      <c r="BW7" s="294"/>
      <c r="BX7" s="296"/>
      <c r="BY7" s="294"/>
      <c r="BZ7" s="294"/>
      <c r="CA7" s="295"/>
      <c r="CB7" s="298"/>
      <c r="CC7" s="299"/>
      <c r="CD7" s="299"/>
      <c r="CE7" s="299"/>
      <c r="CF7" s="299"/>
      <c r="CG7" s="299"/>
      <c r="CH7" s="299"/>
      <c r="CI7" s="299"/>
      <c r="CJ7" s="299"/>
      <c r="CK7" s="299"/>
      <c r="CL7" s="299"/>
      <c r="CM7" s="299"/>
      <c r="CN7" s="299"/>
      <c r="CO7" s="299"/>
      <c r="CP7" s="299"/>
      <c r="CQ7" s="299"/>
      <c r="CR7" s="299"/>
      <c r="CS7" s="299"/>
      <c r="CT7" s="299"/>
      <c r="CU7" s="299"/>
      <c r="CV7" s="299"/>
      <c r="CW7" s="299"/>
      <c r="CX7" s="299"/>
      <c r="CY7" s="299"/>
      <c r="CZ7" s="299"/>
      <c r="DA7" s="299"/>
      <c r="DB7" s="301"/>
      <c r="DC7" s="102"/>
      <c r="DD7" s="316"/>
    </row>
    <row r="8" spans="1:108" ht="12" customHeight="1">
      <c r="A8" s="315"/>
      <c r="C8" s="251">
        <v>2</v>
      </c>
      <c r="D8" s="251"/>
      <c r="E8" s="251"/>
      <c r="F8" s="251"/>
      <c r="G8" s="251"/>
      <c r="H8" s="285" t="e">
        <f>#REF!</f>
        <v>#REF!</v>
      </c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7"/>
      <c r="AH8" s="309" t="e">
        <f>#REF!</f>
        <v>#REF!</v>
      </c>
      <c r="AI8" s="310"/>
      <c r="AJ8" s="310"/>
      <c r="AK8" s="310"/>
      <c r="AL8" s="288" t="e">
        <f>#REF!</f>
        <v>#REF!</v>
      </c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90"/>
      <c r="AY8" s="288" t="e">
        <f>#REF!</f>
        <v>#REF!</v>
      </c>
      <c r="AZ8" s="289"/>
      <c r="BA8" s="289"/>
      <c r="BB8" s="289"/>
      <c r="BC8" s="289"/>
      <c r="BD8" s="289"/>
      <c r="BE8" s="289"/>
      <c r="BF8" s="289"/>
      <c r="BG8" s="290"/>
      <c r="BH8" s="266" t="e">
        <f>#REF!</f>
        <v>#REF!</v>
      </c>
      <c r="BI8" s="267"/>
      <c r="BJ8" s="267"/>
      <c r="BK8" s="267"/>
      <c r="BL8" s="267"/>
      <c r="BM8" s="268"/>
      <c r="BN8" s="267" t="e">
        <f>#REF!</f>
        <v>#REF!</v>
      </c>
      <c r="BO8" s="267"/>
      <c r="BP8" s="267"/>
      <c r="BQ8" s="267"/>
      <c r="BR8" s="267"/>
      <c r="BS8" s="268"/>
      <c r="BT8" s="266" t="e">
        <f>#REF!</f>
        <v>#REF!</v>
      </c>
      <c r="BU8" s="267"/>
      <c r="BV8" s="267"/>
      <c r="BW8" s="267"/>
      <c r="BX8" s="266" t="e">
        <f>#REF!</f>
        <v>#REF!</v>
      </c>
      <c r="BY8" s="267"/>
      <c r="BZ8" s="267"/>
      <c r="CA8" s="268"/>
      <c r="CB8" s="272" t="e">
        <f>#REF!</f>
        <v>#REF!</v>
      </c>
      <c r="CC8" s="297"/>
      <c r="CD8" s="297"/>
      <c r="CE8" s="297"/>
      <c r="CF8" s="297"/>
      <c r="CG8" s="297"/>
      <c r="CH8" s="297"/>
      <c r="CI8" s="297"/>
      <c r="CJ8" s="297"/>
      <c r="CK8" s="297"/>
      <c r="CL8" s="297"/>
      <c r="CM8" s="297"/>
      <c r="CN8" s="297"/>
      <c r="CO8" s="297"/>
      <c r="CP8" s="297"/>
      <c r="CQ8" s="297"/>
      <c r="CR8" s="297"/>
      <c r="CS8" s="297"/>
      <c r="CT8" s="273" t="e">
        <f>#REF!</f>
        <v>#REF!</v>
      </c>
      <c r="CU8" s="297"/>
      <c r="CV8" s="297"/>
      <c r="CW8" s="297"/>
      <c r="CX8" s="297"/>
      <c r="CY8" s="297"/>
      <c r="CZ8" s="297"/>
      <c r="DA8" s="297"/>
      <c r="DB8" s="300"/>
      <c r="DC8" s="102"/>
      <c r="DD8" s="316"/>
    </row>
    <row r="9" spans="1:108" ht="26.1" customHeight="1">
      <c r="A9" s="315"/>
      <c r="C9" s="251"/>
      <c r="D9" s="251"/>
      <c r="E9" s="251"/>
      <c r="F9" s="251"/>
      <c r="G9" s="251"/>
      <c r="H9" s="278" t="e">
        <f>#REF!</f>
        <v>#REF!</v>
      </c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80"/>
      <c r="AH9" s="309"/>
      <c r="AI9" s="310"/>
      <c r="AJ9" s="310"/>
      <c r="AK9" s="310"/>
      <c r="AL9" s="311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3"/>
      <c r="AY9" s="311"/>
      <c r="AZ9" s="312"/>
      <c r="BA9" s="312"/>
      <c r="BB9" s="312"/>
      <c r="BC9" s="312"/>
      <c r="BD9" s="312"/>
      <c r="BE9" s="312"/>
      <c r="BF9" s="312"/>
      <c r="BG9" s="313"/>
      <c r="BH9" s="296"/>
      <c r="BI9" s="294"/>
      <c r="BJ9" s="294"/>
      <c r="BK9" s="294"/>
      <c r="BL9" s="294"/>
      <c r="BM9" s="295"/>
      <c r="BN9" s="294"/>
      <c r="BO9" s="294"/>
      <c r="BP9" s="294"/>
      <c r="BQ9" s="294"/>
      <c r="BR9" s="294"/>
      <c r="BS9" s="295"/>
      <c r="BT9" s="296"/>
      <c r="BU9" s="294"/>
      <c r="BV9" s="294"/>
      <c r="BW9" s="294"/>
      <c r="BX9" s="296"/>
      <c r="BY9" s="294"/>
      <c r="BZ9" s="294"/>
      <c r="CA9" s="295"/>
      <c r="CB9" s="298"/>
      <c r="CC9" s="299"/>
      <c r="CD9" s="299"/>
      <c r="CE9" s="299"/>
      <c r="CF9" s="299"/>
      <c r="CG9" s="299"/>
      <c r="CH9" s="299"/>
      <c r="CI9" s="299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299"/>
      <c r="CW9" s="299"/>
      <c r="CX9" s="299"/>
      <c r="CY9" s="299"/>
      <c r="CZ9" s="299"/>
      <c r="DA9" s="299"/>
      <c r="DB9" s="301"/>
      <c r="DC9" s="102"/>
      <c r="DD9" s="316"/>
    </row>
    <row r="10" spans="1:108" ht="12" customHeight="1">
      <c r="A10" s="315"/>
      <c r="C10" s="251">
        <v>3</v>
      </c>
      <c r="D10" s="251"/>
      <c r="E10" s="251"/>
      <c r="F10" s="251"/>
      <c r="G10" s="251"/>
      <c r="H10" s="285" t="e">
        <f>#REF!</f>
        <v>#REF!</v>
      </c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7"/>
      <c r="AH10" s="309" t="e">
        <f>#REF!</f>
        <v>#REF!</v>
      </c>
      <c r="AI10" s="310"/>
      <c r="AJ10" s="310"/>
      <c r="AK10" s="310"/>
      <c r="AL10" s="288" t="e">
        <f>#REF!</f>
        <v>#REF!</v>
      </c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90"/>
      <c r="AY10" s="288" t="e">
        <f>#REF!</f>
        <v>#REF!</v>
      </c>
      <c r="AZ10" s="289"/>
      <c r="BA10" s="289"/>
      <c r="BB10" s="289"/>
      <c r="BC10" s="289"/>
      <c r="BD10" s="289"/>
      <c r="BE10" s="289"/>
      <c r="BF10" s="289"/>
      <c r="BG10" s="290"/>
      <c r="BH10" s="266" t="e">
        <f>#REF!</f>
        <v>#REF!</v>
      </c>
      <c r="BI10" s="267"/>
      <c r="BJ10" s="267"/>
      <c r="BK10" s="267"/>
      <c r="BL10" s="267"/>
      <c r="BM10" s="268"/>
      <c r="BN10" s="267" t="e">
        <f>#REF!</f>
        <v>#REF!</v>
      </c>
      <c r="BO10" s="267"/>
      <c r="BP10" s="267"/>
      <c r="BQ10" s="267"/>
      <c r="BR10" s="267"/>
      <c r="BS10" s="268"/>
      <c r="BT10" s="266" t="e">
        <f>#REF!</f>
        <v>#REF!</v>
      </c>
      <c r="BU10" s="267"/>
      <c r="BV10" s="267"/>
      <c r="BW10" s="267"/>
      <c r="BX10" s="266" t="e">
        <f>#REF!</f>
        <v>#REF!</v>
      </c>
      <c r="BY10" s="267"/>
      <c r="BZ10" s="267"/>
      <c r="CA10" s="268"/>
      <c r="CB10" s="272" t="e">
        <f>#REF!</f>
        <v>#REF!</v>
      </c>
      <c r="CC10" s="297"/>
      <c r="CD10" s="297"/>
      <c r="CE10" s="297"/>
      <c r="CF10" s="297"/>
      <c r="CG10" s="297"/>
      <c r="CH10" s="297"/>
      <c r="CI10" s="297"/>
      <c r="CJ10" s="297"/>
      <c r="CK10" s="297"/>
      <c r="CL10" s="297"/>
      <c r="CM10" s="297"/>
      <c r="CN10" s="297"/>
      <c r="CO10" s="297"/>
      <c r="CP10" s="297"/>
      <c r="CQ10" s="297"/>
      <c r="CR10" s="297"/>
      <c r="CS10" s="297"/>
      <c r="CT10" s="273" t="e">
        <f>#REF!</f>
        <v>#REF!</v>
      </c>
      <c r="CU10" s="297"/>
      <c r="CV10" s="297"/>
      <c r="CW10" s="297"/>
      <c r="CX10" s="297"/>
      <c r="CY10" s="297"/>
      <c r="CZ10" s="297"/>
      <c r="DA10" s="297"/>
      <c r="DB10" s="300"/>
      <c r="DC10" s="102"/>
      <c r="DD10" s="316"/>
    </row>
    <row r="11" spans="1:108" ht="26.1" customHeight="1">
      <c r="A11" s="315"/>
      <c r="C11" s="251"/>
      <c r="D11" s="251"/>
      <c r="E11" s="251"/>
      <c r="F11" s="251"/>
      <c r="G11" s="251"/>
      <c r="H11" s="302" t="e">
        <f>#REF!</f>
        <v>#REF!</v>
      </c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4"/>
      <c r="AH11" s="309"/>
      <c r="AI11" s="310"/>
      <c r="AJ11" s="310"/>
      <c r="AK11" s="310"/>
      <c r="AL11" s="311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3"/>
      <c r="AY11" s="311"/>
      <c r="AZ11" s="312"/>
      <c r="BA11" s="312"/>
      <c r="BB11" s="312"/>
      <c r="BC11" s="312"/>
      <c r="BD11" s="312"/>
      <c r="BE11" s="312"/>
      <c r="BF11" s="312"/>
      <c r="BG11" s="313"/>
      <c r="BH11" s="296"/>
      <c r="BI11" s="294"/>
      <c r="BJ11" s="294"/>
      <c r="BK11" s="294"/>
      <c r="BL11" s="294"/>
      <c r="BM11" s="295"/>
      <c r="BN11" s="294"/>
      <c r="BO11" s="294"/>
      <c r="BP11" s="294"/>
      <c r="BQ11" s="294"/>
      <c r="BR11" s="294"/>
      <c r="BS11" s="295"/>
      <c r="BT11" s="296"/>
      <c r="BU11" s="294"/>
      <c r="BV11" s="294"/>
      <c r="BW11" s="294"/>
      <c r="BX11" s="296"/>
      <c r="BY11" s="294"/>
      <c r="BZ11" s="294"/>
      <c r="CA11" s="295"/>
      <c r="CB11" s="298"/>
      <c r="CC11" s="299"/>
      <c r="CD11" s="299"/>
      <c r="CE11" s="299"/>
      <c r="CF11" s="299"/>
      <c r="CG11" s="299"/>
      <c r="CH11" s="299"/>
      <c r="CI11" s="299"/>
      <c r="CJ11" s="299"/>
      <c r="CK11" s="299"/>
      <c r="CL11" s="299"/>
      <c r="CM11" s="299"/>
      <c r="CN11" s="299"/>
      <c r="CO11" s="299"/>
      <c r="CP11" s="299"/>
      <c r="CQ11" s="299"/>
      <c r="CR11" s="299"/>
      <c r="CS11" s="299"/>
      <c r="CT11" s="299"/>
      <c r="CU11" s="299"/>
      <c r="CV11" s="299"/>
      <c r="CW11" s="299"/>
      <c r="CX11" s="299"/>
      <c r="CY11" s="299"/>
      <c r="CZ11" s="299"/>
      <c r="DA11" s="299"/>
      <c r="DB11" s="301"/>
      <c r="DC11" s="102"/>
      <c r="DD11" s="316"/>
    </row>
    <row r="12" spans="1:108" ht="12" customHeight="1">
      <c r="A12" s="315"/>
      <c r="C12" s="251">
        <v>4</v>
      </c>
      <c r="D12" s="251"/>
      <c r="E12" s="251"/>
      <c r="F12" s="251"/>
      <c r="G12" s="251"/>
      <c r="H12" s="285" t="e">
        <f>#REF!</f>
        <v>#REF!</v>
      </c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7"/>
      <c r="AH12" s="309" t="e">
        <f>#REF!</f>
        <v>#REF!</v>
      </c>
      <c r="AI12" s="310"/>
      <c r="AJ12" s="310"/>
      <c r="AK12" s="310"/>
      <c r="AL12" s="288" t="e">
        <f>#REF!</f>
        <v>#REF!</v>
      </c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90"/>
      <c r="AY12" s="288" t="e">
        <f>#REF!</f>
        <v>#REF!</v>
      </c>
      <c r="AZ12" s="289"/>
      <c r="BA12" s="289"/>
      <c r="BB12" s="289"/>
      <c r="BC12" s="289"/>
      <c r="BD12" s="289"/>
      <c r="BE12" s="289"/>
      <c r="BF12" s="289"/>
      <c r="BG12" s="290"/>
      <c r="BH12" s="266" t="e">
        <f>#REF!</f>
        <v>#REF!</v>
      </c>
      <c r="BI12" s="267"/>
      <c r="BJ12" s="267"/>
      <c r="BK12" s="267"/>
      <c r="BL12" s="267"/>
      <c r="BM12" s="268"/>
      <c r="BN12" s="267" t="e">
        <f>#REF!</f>
        <v>#REF!</v>
      </c>
      <c r="BO12" s="267"/>
      <c r="BP12" s="267"/>
      <c r="BQ12" s="267"/>
      <c r="BR12" s="267"/>
      <c r="BS12" s="268"/>
      <c r="BT12" s="266" t="e">
        <f>#REF!</f>
        <v>#REF!</v>
      </c>
      <c r="BU12" s="267"/>
      <c r="BV12" s="267"/>
      <c r="BW12" s="267"/>
      <c r="BX12" s="266" t="e">
        <f>#REF!</f>
        <v>#REF!</v>
      </c>
      <c r="BY12" s="267"/>
      <c r="BZ12" s="267"/>
      <c r="CA12" s="268"/>
      <c r="CB12" s="272" t="e">
        <f>#REF!</f>
        <v>#REF!</v>
      </c>
      <c r="CC12" s="297"/>
      <c r="CD12" s="297"/>
      <c r="CE12" s="297"/>
      <c r="CF12" s="297"/>
      <c r="CG12" s="297"/>
      <c r="CH12" s="297"/>
      <c r="CI12" s="297"/>
      <c r="CJ12" s="297"/>
      <c r="CK12" s="297"/>
      <c r="CL12" s="297"/>
      <c r="CM12" s="297"/>
      <c r="CN12" s="297"/>
      <c r="CO12" s="297"/>
      <c r="CP12" s="297"/>
      <c r="CQ12" s="297"/>
      <c r="CR12" s="297"/>
      <c r="CS12" s="297"/>
      <c r="CT12" s="273" t="e">
        <f>#REF!</f>
        <v>#REF!</v>
      </c>
      <c r="CU12" s="297"/>
      <c r="CV12" s="297"/>
      <c r="CW12" s="297"/>
      <c r="CX12" s="297"/>
      <c r="CY12" s="297"/>
      <c r="CZ12" s="297"/>
      <c r="DA12" s="297"/>
      <c r="DB12" s="300"/>
      <c r="DC12" s="102"/>
      <c r="DD12" s="316"/>
    </row>
    <row r="13" spans="1:108" ht="26.1" customHeight="1">
      <c r="A13" s="315"/>
      <c r="C13" s="251"/>
      <c r="D13" s="251"/>
      <c r="E13" s="251"/>
      <c r="F13" s="251"/>
      <c r="G13" s="251"/>
      <c r="H13" s="302" t="e">
        <f>#REF!</f>
        <v>#REF!</v>
      </c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4"/>
      <c r="AH13" s="309"/>
      <c r="AI13" s="310"/>
      <c r="AJ13" s="310"/>
      <c r="AK13" s="310"/>
      <c r="AL13" s="311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3"/>
      <c r="AY13" s="311"/>
      <c r="AZ13" s="312"/>
      <c r="BA13" s="312"/>
      <c r="BB13" s="312"/>
      <c r="BC13" s="312"/>
      <c r="BD13" s="312"/>
      <c r="BE13" s="312"/>
      <c r="BF13" s="312"/>
      <c r="BG13" s="313"/>
      <c r="BH13" s="296"/>
      <c r="BI13" s="294"/>
      <c r="BJ13" s="294"/>
      <c r="BK13" s="294"/>
      <c r="BL13" s="294"/>
      <c r="BM13" s="295"/>
      <c r="BN13" s="294"/>
      <c r="BO13" s="294"/>
      <c r="BP13" s="294"/>
      <c r="BQ13" s="294"/>
      <c r="BR13" s="294"/>
      <c r="BS13" s="295"/>
      <c r="BT13" s="296"/>
      <c r="BU13" s="294"/>
      <c r="BV13" s="294"/>
      <c r="BW13" s="294"/>
      <c r="BX13" s="296"/>
      <c r="BY13" s="294"/>
      <c r="BZ13" s="294"/>
      <c r="CA13" s="295"/>
      <c r="CB13" s="298"/>
      <c r="CC13" s="299"/>
      <c r="CD13" s="299"/>
      <c r="CE13" s="299"/>
      <c r="CF13" s="299"/>
      <c r="CG13" s="299"/>
      <c r="CH13" s="299"/>
      <c r="CI13" s="299"/>
      <c r="CJ13" s="299"/>
      <c r="CK13" s="299"/>
      <c r="CL13" s="299"/>
      <c r="CM13" s="299"/>
      <c r="CN13" s="299"/>
      <c r="CO13" s="299"/>
      <c r="CP13" s="299"/>
      <c r="CQ13" s="299"/>
      <c r="CR13" s="299"/>
      <c r="CS13" s="299"/>
      <c r="CT13" s="299"/>
      <c r="CU13" s="299"/>
      <c r="CV13" s="299"/>
      <c r="CW13" s="299"/>
      <c r="CX13" s="299"/>
      <c r="CY13" s="299"/>
      <c r="CZ13" s="299"/>
      <c r="DA13" s="299"/>
      <c r="DB13" s="301"/>
      <c r="DC13" s="102"/>
      <c r="DD13" s="316"/>
    </row>
    <row r="14" spans="1:108" ht="12" customHeight="1">
      <c r="A14" s="315"/>
      <c r="C14" s="251">
        <v>5</v>
      </c>
      <c r="D14" s="251"/>
      <c r="E14" s="251"/>
      <c r="F14" s="251"/>
      <c r="G14" s="251"/>
      <c r="H14" s="285" t="e">
        <f>#REF!</f>
        <v>#REF!</v>
      </c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7"/>
      <c r="AH14" s="266" t="e">
        <f>#REF!</f>
        <v>#REF!</v>
      </c>
      <c r="AI14" s="267"/>
      <c r="AJ14" s="267"/>
      <c r="AK14" s="268"/>
      <c r="AL14" s="288" t="e">
        <f>#REF!</f>
        <v>#REF!</v>
      </c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90"/>
      <c r="AY14" s="288" t="e">
        <f>#REF!</f>
        <v>#REF!</v>
      </c>
      <c r="AZ14" s="289"/>
      <c r="BA14" s="289"/>
      <c r="BB14" s="289"/>
      <c r="BC14" s="289"/>
      <c r="BD14" s="289"/>
      <c r="BE14" s="289"/>
      <c r="BF14" s="289"/>
      <c r="BG14" s="290"/>
      <c r="BH14" s="266" t="e">
        <f>#REF!</f>
        <v>#REF!</v>
      </c>
      <c r="BI14" s="267"/>
      <c r="BJ14" s="267"/>
      <c r="BK14" s="267"/>
      <c r="BL14" s="267"/>
      <c r="BM14" s="268"/>
      <c r="BN14" s="266" t="e">
        <f>#REF!</f>
        <v>#REF!</v>
      </c>
      <c r="BO14" s="267"/>
      <c r="BP14" s="267"/>
      <c r="BQ14" s="267"/>
      <c r="BR14" s="267"/>
      <c r="BS14" s="268"/>
      <c r="BT14" s="266" t="e">
        <f>#REF!</f>
        <v>#REF!</v>
      </c>
      <c r="BU14" s="267"/>
      <c r="BV14" s="267"/>
      <c r="BW14" s="267"/>
      <c r="BX14" s="266" t="e">
        <f>#REF!</f>
        <v>#REF!</v>
      </c>
      <c r="BY14" s="267"/>
      <c r="BZ14" s="267"/>
      <c r="CA14" s="268"/>
      <c r="CB14" s="272" t="e">
        <f>#REF!</f>
        <v>#REF!</v>
      </c>
      <c r="CC14" s="297"/>
      <c r="CD14" s="297"/>
      <c r="CE14" s="297"/>
      <c r="CF14" s="297"/>
      <c r="CG14" s="297"/>
      <c r="CH14" s="297"/>
      <c r="CI14" s="297"/>
      <c r="CJ14" s="297"/>
      <c r="CK14" s="297"/>
      <c r="CL14" s="297"/>
      <c r="CM14" s="297"/>
      <c r="CN14" s="297"/>
      <c r="CO14" s="297"/>
      <c r="CP14" s="297"/>
      <c r="CQ14" s="297"/>
      <c r="CR14" s="297"/>
      <c r="CS14" s="297"/>
      <c r="CT14" s="273" t="e">
        <f>#REF!</f>
        <v>#REF!</v>
      </c>
      <c r="CU14" s="297"/>
      <c r="CV14" s="297"/>
      <c r="CW14" s="297"/>
      <c r="CX14" s="297"/>
      <c r="CY14" s="297"/>
      <c r="CZ14" s="297"/>
      <c r="DA14" s="297"/>
      <c r="DB14" s="300"/>
      <c r="DC14" s="102"/>
      <c r="DD14" s="316"/>
    </row>
    <row r="15" spans="1:108" ht="26.1" customHeight="1">
      <c r="A15" s="315"/>
      <c r="C15" s="251"/>
      <c r="D15" s="251"/>
      <c r="E15" s="251"/>
      <c r="F15" s="251"/>
      <c r="G15" s="251"/>
      <c r="H15" s="278" t="e">
        <f>#REF!</f>
        <v>#REF!</v>
      </c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80"/>
      <c r="AH15" s="269"/>
      <c r="AI15" s="270"/>
      <c r="AJ15" s="270"/>
      <c r="AK15" s="271"/>
      <c r="AL15" s="291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3"/>
      <c r="AY15" s="291"/>
      <c r="AZ15" s="292"/>
      <c r="BA15" s="292"/>
      <c r="BB15" s="292"/>
      <c r="BC15" s="292"/>
      <c r="BD15" s="292"/>
      <c r="BE15" s="292"/>
      <c r="BF15" s="292"/>
      <c r="BG15" s="293"/>
      <c r="BH15" s="269"/>
      <c r="BI15" s="270"/>
      <c r="BJ15" s="270"/>
      <c r="BK15" s="270"/>
      <c r="BL15" s="270"/>
      <c r="BM15" s="271"/>
      <c r="BN15" s="269"/>
      <c r="BO15" s="270"/>
      <c r="BP15" s="270"/>
      <c r="BQ15" s="270"/>
      <c r="BR15" s="270"/>
      <c r="BS15" s="271"/>
      <c r="BT15" s="296"/>
      <c r="BU15" s="294"/>
      <c r="BV15" s="294"/>
      <c r="BW15" s="294"/>
      <c r="BX15" s="296"/>
      <c r="BY15" s="294"/>
      <c r="BZ15" s="294"/>
      <c r="CA15" s="295"/>
      <c r="CB15" s="298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301"/>
      <c r="DC15" s="102"/>
      <c r="DD15" s="316"/>
    </row>
    <row r="16" spans="1:108" ht="12" customHeight="1">
      <c r="A16" s="315" t="s">
        <v>112</v>
      </c>
      <c r="C16" s="251">
        <v>6</v>
      </c>
      <c r="D16" s="251"/>
      <c r="E16" s="251"/>
      <c r="F16" s="251"/>
      <c r="G16" s="251"/>
      <c r="H16" s="285" t="e">
        <f>#REF!</f>
        <v>#REF!</v>
      </c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7"/>
      <c r="AH16" s="309" t="e">
        <f>#REF!</f>
        <v>#REF!</v>
      </c>
      <c r="AI16" s="310"/>
      <c r="AJ16" s="310"/>
      <c r="AK16" s="310"/>
      <c r="AL16" s="288" t="e">
        <f>#REF!</f>
        <v>#REF!</v>
      </c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90"/>
      <c r="AY16" s="288" t="e">
        <f>#REF!</f>
        <v>#REF!</v>
      </c>
      <c r="AZ16" s="289"/>
      <c r="BA16" s="289"/>
      <c r="BB16" s="289"/>
      <c r="BC16" s="289"/>
      <c r="BD16" s="289"/>
      <c r="BE16" s="289"/>
      <c r="BF16" s="289"/>
      <c r="BG16" s="290"/>
      <c r="BH16" s="266" t="e">
        <f>#REF!</f>
        <v>#REF!</v>
      </c>
      <c r="BI16" s="267"/>
      <c r="BJ16" s="267"/>
      <c r="BK16" s="267"/>
      <c r="BL16" s="267"/>
      <c r="BM16" s="268"/>
      <c r="BN16" s="267" t="e">
        <f>#REF!</f>
        <v>#REF!</v>
      </c>
      <c r="BO16" s="267"/>
      <c r="BP16" s="267"/>
      <c r="BQ16" s="267"/>
      <c r="BR16" s="267"/>
      <c r="BS16" s="268"/>
      <c r="BT16" s="266" t="e">
        <f>#REF!</f>
        <v>#REF!</v>
      </c>
      <c r="BU16" s="267"/>
      <c r="BV16" s="267"/>
      <c r="BW16" s="267"/>
      <c r="BX16" s="266" t="e">
        <f>#REF!</f>
        <v>#REF!</v>
      </c>
      <c r="BY16" s="267"/>
      <c r="BZ16" s="267"/>
      <c r="CA16" s="268"/>
      <c r="CB16" s="272" t="e">
        <f>#REF!</f>
        <v>#REF!</v>
      </c>
      <c r="CC16" s="297"/>
      <c r="CD16" s="297"/>
      <c r="CE16" s="297"/>
      <c r="CF16" s="297"/>
      <c r="CG16" s="297"/>
      <c r="CH16" s="297"/>
      <c r="CI16" s="297"/>
      <c r="CJ16" s="297"/>
      <c r="CK16" s="297"/>
      <c r="CL16" s="297"/>
      <c r="CM16" s="297"/>
      <c r="CN16" s="297"/>
      <c r="CO16" s="297"/>
      <c r="CP16" s="297"/>
      <c r="CQ16" s="297"/>
      <c r="CR16" s="297"/>
      <c r="CS16" s="297"/>
      <c r="CT16" s="273" t="e">
        <f>#REF!</f>
        <v>#REF!</v>
      </c>
      <c r="CU16" s="297"/>
      <c r="CV16" s="297"/>
      <c r="CW16" s="297"/>
      <c r="CX16" s="297"/>
      <c r="CY16" s="297"/>
      <c r="CZ16" s="297"/>
      <c r="DA16" s="297"/>
      <c r="DB16" s="300"/>
      <c r="DC16" s="102"/>
      <c r="DD16" s="316"/>
    </row>
    <row r="17" spans="1:108" ht="26.1" customHeight="1">
      <c r="A17" s="315"/>
      <c r="C17" s="251"/>
      <c r="D17" s="251"/>
      <c r="E17" s="251"/>
      <c r="F17" s="251"/>
      <c r="G17" s="251"/>
      <c r="H17" s="302" t="e">
        <f>#REF!</f>
        <v>#REF!</v>
      </c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4"/>
      <c r="AH17" s="309"/>
      <c r="AI17" s="310"/>
      <c r="AJ17" s="310"/>
      <c r="AK17" s="310"/>
      <c r="AL17" s="311"/>
      <c r="AM17" s="312"/>
      <c r="AN17" s="312"/>
      <c r="AO17" s="312"/>
      <c r="AP17" s="312"/>
      <c r="AQ17" s="312"/>
      <c r="AR17" s="312"/>
      <c r="AS17" s="312"/>
      <c r="AT17" s="312"/>
      <c r="AU17" s="312"/>
      <c r="AV17" s="312"/>
      <c r="AW17" s="312"/>
      <c r="AX17" s="313"/>
      <c r="AY17" s="311"/>
      <c r="AZ17" s="312"/>
      <c r="BA17" s="312"/>
      <c r="BB17" s="312"/>
      <c r="BC17" s="312"/>
      <c r="BD17" s="312"/>
      <c r="BE17" s="312"/>
      <c r="BF17" s="312"/>
      <c r="BG17" s="313"/>
      <c r="BH17" s="296"/>
      <c r="BI17" s="294"/>
      <c r="BJ17" s="294"/>
      <c r="BK17" s="294"/>
      <c r="BL17" s="294"/>
      <c r="BM17" s="295"/>
      <c r="BN17" s="294"/>
      <c r="BO17" s="294"/>
      <c r="BP17" s="294"/>
      <c r="BQ17" s="294"/>
      <c r="BR17" s="294"/>
      <c r="BS17" s="295"/>
      <c r="BT17" s="296"/>
      <c r="BU17" s="294"/>
      <c r="BV17" s="294"/>
      <c r="BW17" s="294"/>
      <c r="BX17" s="296"/>
      <c r="BY17" s="294"/>
      <c r="BZ17" s="294"/>
      <c r="CA17" s="295"/>
      <c r="CB17" s="298"/>
      <c r="CC17" s="299"/>
      <c r="CD17" s="299"/>
      <c r="CE17" s="299"/>
      <c r="CF17" s="299"/>
      <c r="CG17" s="299"/>
      <c r="CH17" s="299"/>
      <c r="CI17" s="299"/>
      <c r="CJ17" s="299"/>
      <c r="CK17" s="299"/>
      <c r="CL17" s="299"/>
      <c r="CM17" s="299"/>
      <c r="CN17" s="299"/>
      <c r="CO17" s="299"/>
      <c r="CP17" s="299"/>
      <c r="CQ17" s="299"/>
      <c r="CR17" s="299"/>
      <c r="CS17" s="299"/>
      <c r="CT17" s="299"/>
      <c r="CU17" s="299"/>
      <c r="CV17" s="299"/>
      <c r="CW17" s="299"/>
      <c r="CX17" s="299"/>
      <c r="CY17" s="299"/>
      <c r="CZ17" s="299"/>
      <c r="DA17" s="299"/>
      <c r="DB17" s="301"/>
      <c r="DC17" s="102"/>
      <c r="DD17" s="316"/>
    </row>
    <row r="18" spans="1:108" ht="12" customHeight="1">
      <c r="A18" s="315"/>
      <c r="C18" s="251">
        <v>7</v>
      </c>
      <c r="D18" s="251"/>
      <c r="E18" s="251"/>
      <c r="F18" s="251"/>
      <c r="G18" s="251"/>
      <c r="H18" s="285" t="e">
        <f>#REF!</f>
        <v>#REF!</v>
      </c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7"/>
      <c r="AH18" s="266" t="e">
        <f>#REF!</f>
        <v>#REF!</v>
      </c>
      <c r="AI18" s="267"/>
      <c r="AJ18" s="267"/>
      <c r="AK18" s="268"/>
      <c r="AL18" s="288" t="e">
        <f>#REF!</f>
        <v>#REF!</v>
      </c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90"/>
      <c r="AY18" s="288" t="e">
        <f>#REF!</f>
        <v>#REF!</v>
      </c>
      <c r="AZ18" s="289"/>
      <c r="BA18" s="289"/>
      <c r="BB18" s="289"/>
      <c r="BC18" s="289"/>
      <c r="BD18" s="289"/>
      <c r="BE18" s="289"/>
      <c r="BF18" s="289"/>
      <c r="BG18" s="290"/>
      <c r="BH18" s="266" t="e">
        <f>#REF!</f>
        <v>#REF!</v>
      </c>
      <c r="BI18" s="267"/>
      <c r="BJ18" s="267"/>
      <c r="BK18" s="267"/>
      <c r="BL18" s="267"/>
      <c r="BM18" s="268"/>
      <c r="BN18" s="266" t="e">
        <f>#REF!</f>
        <v>#REF!</v>
      </c>
      <c r="BO18" s="267"/>
      <c r="BP18" s="267"/>
      <c r="BQ18" s="267"/>
      <c r="BR18" s="267"/>
      <c r="BS18" s="268"/>
      <c r="BT18" s="266" t="e">
        <f>#REF!</f>
        <v>#REF!</v>
      </c>
      <c r="BU18" s="267"/>
      <c r="BV18" s="267"/>
      <c r="BW18" s="268"/>
      <c r="BX18" s="266" t="e">
        <f>#REF!</f>
        <v>#REF!</v>
      </c>
      <c r="BY18" s="267"/>
      <c r="BZ18" s="267"/>
      <c r="CA18" s="268"/>
      <c r="CB18" s="272" t="e">
        <f>#REF!</f>
        <v>#REF!</v>
      </c>
      <c r="CC18" s="273"/>
      <c r="CD18" s="273"/>
      <c r="CE18" s="273"/>
      <c r="CF18" s="273"/>
      <c r="CG18" s="273"/>
      <c r="CH18" s="273"/>
      <c r="CI18" s="273"/>
      <c r="CJ18" s="273"/>
      <c r="CK18" s="273"/>
      <c r="CL18" s="273"/>
      <c r="CM18" s="273"/>
      <c r="CN18" s="273"/>
      <c r="CO18" s="273"/>
      <c r="CP18" s="273"/>
      <c r="CQ18" s="273"/>
      <c r="CR18" s="273"/>
      <c r="CS18" s="273"/>
      <c r="CT18" s="273" t="e">
        <f>#REF!</f>
        <v>#REF!</v>
      </c>
      <c r="CU18" s="273"/>
      <c r="CV18" s="273"/>
      <c r="CW18" s="273"/>
      <c r="CX18" s="273"/>
      <c r="CY18" s="273"/>
      <c r="CZ18" s="273"/>
      <c r="DA18" s="273"/>
      <c r="DB18" s="276"/>
      <c r="DC18" s="102"/>
      <c r="DD18" s="316"/>
    </row>
    <row r="19" spans="1:108" ht="26.1" customHeight="1">
      <c r="A19" s="315"/>
      <c r="C19" s="251"/>
      <c r="D19" s="251"/>
      <c r="E19" s="251"/>
      <c r="F19" s="251"/>
      <c r="G19" s="251"/>
      <c r="H19" s="278" t="e">
        <f>#REF!</f>
        <v>#REF!</v>
      </c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80"/>
      <c r="AH19" s="269"/>
      <c r="AI19" s="270"/>
      <c r="AJ19" s="270"/>
      <c r="AK19" s="271"/>
      <c r="AL19" s="291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3"/>
      <c r="AY19" s="291"/>
      <c r="AZ19" s="292"/>
      <c r="BA19" s="292"/>
      <c r="BB19" s="292"/>
      <c r="BC19" s="292"/>
      <c r="BD19" s="292"/>
      <c r="BE19" s="292"/>
      <c r="BF19" s="292"/>
      <c r="BG19" s="293"/>
      <c r="BH19" s="269"/>
      <c r="BI19" s="270"/>
      <c r="BJ19" s="270"/>
      <c r="BK19" s="270"/>
      <c r="BL19" s="270"/>
      <c r="BM19" s="271"/>
      <c r="BN19" s="269"/>
      <c r="BO19" s="270"/>
      <c r="BP19" s="270"/>
      <c r="BQ19" s="270"/>
      <c r="BR19" s="270"/>
      <c r="BS19" s="271"/>
      <c r="BT19" s="269"/>
      <c r="BU19" s="270"/>
      <c r="BV19" s="270"/>
      <c r="BW19" s="271"/>
      <c r="BX19" s="269"/>
      <c r="BY19" s="270"/>
      <c r="BZ19" s="270"/>
      <c r="CA19" s="271"/>
      <c r="CB19" s="274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7"/>
      <c r="DC19" s="102"/>
      <c r="DD19" s="316"/>
    </row>
    <row r="20" spans="1:108" ht="12" customHeight="1">
      <c r="A20" s="315"/>
      <c r="C20" s="251">
        <v>8</v>
      </c>
      <c r="D20" s="251"/>
      <c r="E20" s="251"/>
      <c r="F20" s="251"/>
      <c r="G20" s="251"/>
      <c r="H20" s="285" t="e">
        <f>#REF!</f>
        <v>#REF!</v>
      </c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7"/>
      <c r="AH20" s="309" t="e">
        <f>#REF!</f>
        <v>#REF!</v>
      </c>
      <c r="AI20" s="310"/>
      <c r="AJ20" s="310"/>
      <c r="AK20" s="310"/>
      <c r="AL20" s="288" t="e">
        <f>#REF!</f>
        <v>#REF!</v>
      </c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90"/>
      <c r="AY20" s="288" t="e">
        <f>#REF!</f>
        <v>#REF!</v>
      </c>
      <c r="AZ20" s="289"/>
      <c r="BA20" s="289"/>
      <c r="BB20" s="289"/>
      <c r="BC20" s="289"/>
      <c r="BD20" s="289"/>
      <c r="BE20" s="289"/>
      <c r="BF20" s="289"/>
      <c r="BG20" s="290"/>
      <c r="BH20" s="266" t="e">
        <f>#REF!</f>
        <v>#REF!</v>
      </c>
      <c r="BI20" s="267"/>
      <c r="BJ20" s="267"/>
      <c r="BK20" s="267"/>
      <c r="BL20" s="267"/>
      <c r="BM20" s="268"/>
      <c r="BN20" s="267" t="e">
        <f>#REF!</f>
        <v>#REF!</v>
      </c>
      <c r="BO20" s="267"/>
      <c r="BP20" s="267"/>
      <c r="BQ20" s="267"/>
      <c r="BR20" s="267"/>
      <c r="BS20" s="268"/>
      <c r="BT20" s="266" t="e">
        <f>#REF!</f>
        <v>#REF!</v>
      </c>
      <c r="BU20" s="267"/>
      <c r="BV20" s="267"/>
      <c r="BW20" s="267"/>
      <c r="BX20" s="266" t="e">
        <f>#REF!</f>
        <v>#REF!</v>
      </c>
      <c r="BY20" s="267"/>
      <c r="BZ20" s="267"/>
      <c r="CA20" s="268"/>
      <c r="CB20" s="272" t="e">
        <f>#REF!</f>
        <v>#REF!</v>
      </c>
      <c r="CC20" s="297"/>
      <c r="CD20" s="297"/>
      <c r="CE20" s="297"/>
      <c r="CF20" s="297"/>
      <c r="CG20" s="297"/>
      <c r="CH20" s="297"/>
      <c r="CI20" s="297"/>
      <c r="CJ20" s="297"/>
      <c r="CK20" s="297"/>
      <c r="CL20" s="297"/>
      <c r="CM20" s="297"/>
      <c r="CN20" s="297"/>
      <c r="CO20" s="297"/>
      <c r="CP20" s="297"/>
      <c r="CQ20" s="297"/>
      <c r="CR20" s="297"/>
      <c r="CS20" s="297"/>
      <c r="CT20" s="273" t="e">
        <f>#REF!</f>
        <v>#REF!</v>
      </c>
      <c r="CU20" s="297"/>
      <c r="CV20" s="297"/>
      <c r="CW20" s="297"/>
      <c r="CX20" s="297"/>
      <c r="CY20" s="297"/>
      <c r="CZ20" s="297"/>
      <c r="DA20" s="297"/>
      <c r="DB20" s="300"/>
      <c r="DC20" s="102"/>
      <c r="DD20" s="316"/>
    </row>
    <row r="21" spans="1:108" ht="26.1" customHeight="1">
      <c r="A21" s="315"/>
      <c r="C21" s="251"/>
      <c r="D21" s="251"/>
      <c r="E21" s="251"/>
      <c r="F21" s="251"/>
      <c r="G21" s="251"/>
      <c r="H21" s="302" t="e">
        <f>#REF!</f>
        <v>#REF!</v>
      </c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4"/>
      <c r="AH21" s="309"/>
      <c r="AI21" s="310"/>
      <c r="AJ21" s="310"/>
      <c r="AK21" s="310"/>
      <c r="AL21" s="311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3"/>
      <c r="AY21" s="311"/>
      <c r="AZ21" s="312"/>
      <c r="BA21" s="312"/>
      <c r="BB21" s="312"/>
      <c r="BC21" s="312"/>
      <c r="BD21" s="312"/>
      <c r="BE21" s="312"/>
      <c r="BF21" s="312"/>
      <c r="BG21" s="313"/>
      <c r="BH21" s="296"/>
      <c r="BI21" s="294"/>
      <c r="BJ21" s="294"/>
      <c r="BK21" s="294"/>
      <c r="BL21" s="294"/>
      <c r="BM21" s="295"/>
      <c r="BN21" s="294"/>
      <c r="BO21" s="294"/>
      <c r="BP21" s="294"/>
      <c r="BQ21" s="294"/>
      <c r="BR21" s="294"/>
      <c r="BS21" s="295"/>
      <c r="BT21" s="296"/>
      <c r="BU21" s="294"/>
      <c r="BV21" s="294"/>
      <c r="BW21" s="294"/>
      <c r="BX21" s="296"/>
      <c r="BY21" s="294"/>
      <c r="BZ21" s="294"/>
      <c r="CA21" s="295"/>
      <c r="CB21" s="298"/>
      <c r="CC21" s="299"/>
      <c r="CD21" s="299"/>
      <c r="CE21" s="299"/>
      <c r="CF21" s="299"/>
      <c r="CG21" s="299"/>
      <c r="CH21" s="299"/>
      <c r="CI21" s="299"/>
      <c r="CJ21" s="299"/>
      <c r="CK21" s="299"/>
      <c r="CL21" s="299"/>
      <c r="CM21" s="299"/>
      <c r="CN21" s="299"/>
      <c r="CO21" s="299"/>
      <c r="CP21" s="299"/>
      <c r="CQ21" s="299"/>
      <c r="CR21" s="299"/>
      <c r="CS21" s="299"/>
      <c r="CT21" s="299"/>
      <c r="CU21" s="299"/>
      <c r="CV21" s="299"/>
      <c r="CW21" s="299"/>
      <c r="CX21" s="299"/>
      <c r="CY21" s="299"/>
      <c r="CZ21" s="299"/>
      <c r="DA21" s="299"/>
      <c r="DB21" s="301"/>
      <c r="DC21" s="102"/>
      <c r="DD21" s="316"/>
    </row>
    <row r="22" spans="1:108" ht="12" customHeight="1">
      <c r="A22" s="315"/>
      <c r="C22" s="251">
        <v>9</v>
      </c>
      <c r="D22" s="251"/>
      <c r="E22" s="251"/>
      <c r="F22" s="251"/>
      <c r="G22" s="251"/>
      <c r="H22" s="285" t="e">
        <f>#REF!</f>
        <v>#REF!</v>
      </c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7"/>
      <c r="AH22" s="309" t="e">
        <f>#REF!</f>
        <v>#REF!</v>
      </c>
      <c r="AI22" s="310"/>
      <c r="AJ22" s="310"/>
      <c r="AK22" s="310"/>
      <c r="AL22" s="288" t="e">
        <f>#REF!</f>
        <v>#REF!</v>
      </c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90"/>
      <c r="AY22" s="288" t="e">
        <f>#REF!</f>
        <v>#REF!</v>
      </c>
      <c r="AZ22" s="289"/>
      <c r="BA22" s="289"/>
      <c r="BB22" s="289"/>
      <c r="BC22" s="289"/>
      <c r="BD22" s="289"/>
      <c r="BE22" s="289"/>
      <c r="BF22" s="289"/>
      <c r="BG22" s="290"/>
      <c r="BH22" s="266" t="e">
        <f>#REF!</f>
        <v>#REF!</v>
      </c>
      <c r="BI22" s="267"/>
      <c r="BJ22" s="267"/>
      <c r="BK22" s="267"/>
      <c r="BL22" s="267"/>
      <c r="BM22" s="268"/>
      <c r="BN22" s="267" t="e">
        <f>#REF!</f>
        <v>#REF!</v>
      </c>
      <c r="BO22" s="267"/>
      <c r="BP22" s="267"/>
      <c r="BQ22" s="267"/>
      <c r="BR22" s="267"/>
      <c r="BS22" s="268"/>
      <c r="BT22" s="266" t="e">
        <f>#REF!</f>
        <v>#REF!</v>
      </c>
      <c r="BU22" s="267"/>
      <c r="BV22" s="267"/>
      <c r="BW22" s="267"/>
      <c r="BX22" s="266" t="e">
        <f>#REF!</f>
        <v>#REF!</v>
      </c>
      <c r="BY22" s="267"/>
      <c r="BZ22" s="267"/>
      <c r="CA22" s="268"/>
      <c r="CB22" s="272" t="e">
        <f>#REF!</f>
        <v>#REF!</v>
      </c>
      <c r="CC22" s="297"/>
      <c r="CD22" s="297"/>
      <c r="CE22" s="297"/>
      <c r="CF22" s="297"/>
      <c r="CG22" s="297"/>
      <c r="CH22" s="297"/>
      <c r="CI22" s="297"/>
      <c r="CJ22" s="297"/>
      <c r="CK22" s="297"/>
      <c r="CL22" s="297"/>
      <c r="CM22" s="297"/>
      <c r="CN22" s="297"/>
      <c r="CO22" s="297"/>
      <c r="CP22" s="297"/>
      <c r="CQ22" s="297"/>
      <c r="CR22" s="297"/>
      <c r="CS22" s="297"/>
      <c r="CT22" s="273" t="e">
        <f>#REF!</f>
        <v>#REF!</v>
      </c>
      <c r="CU22" s="297"/>
      <c r="CV22" s="297"/>
      <c r="CW22" s="297"/>
      <c r="CX22" s="297"/>
      <c r="CY22" s="297"/>
      <c r="CZ22" s="297"/>
      <c r="DA22" s="297"/>
      <c r="DB22" s="300"/>
      <c r="DC22" s="102"/>
      <c r="DD22" s="316"/>
    </row>
    <row r="23" spans="1:108" ht="26.1" customHeight="1">
      <c r="A23" s="315"/>
      <c r="C23" s="251"/>
      <c r="D23" s="251"/>
      <c r="E23" s="251"/>
      <c r="F23" s="251"/>
      <c r="G23" s="251"/>
      <c r="H23" s="302" t="e">
        <f>#REF!</f>
        <v>#REF!</v>
      </c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4"/>
      <c r="AH23" s="309"/>
      <c r="AI23" s="310"/>
      <c r="AJ23" s="310"/>
      <c r="AK23" s="310"/>
      <c r="AL23" s="311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3"/>
      <c r="AY23" s="311"/>
      <c r="AZ23" s="312"/>
      <c r="BA23" s="312"/>
      <c r="BB23" s="312"/>
      <c r="BC23" s="312"/>
      <c r="BD23" s="312"/>
      <c r="BE23" s="312"/>
      <c r="BF23" s="312"/>
      <c r="BG23" s="313"/>
      <c r="BH23" s="296"/>
      <c r="BI23" s="294"/>
      <c r="BJ23" s="294"/>
      <c r="BK23" s="294"/>
      <c r="BL23" s="294"/>
      <c r="BM23" s="295"/>
      <c r="BN23" s="294"/>
      <c r="BO23" s="294"/>
      <c r="BP23" s="294"/>
      <c r="BQ23" s="294"/>
      <c r="BR23" s="294"/>
      <c r="BS23" s="295"/>
      <c r="BT23" s="296"/>
      <c r="BU23" s="294"/>
      <c r="BV23" s="294"/>
      <c r="BW23" s="294"/>
      <c r="BX23" s="296"/>
      <c r="BY23" s="294"/>
      <c r="BZ23" s="294"/>
      <c r="CA23" s="295"/>
      <c r="CB23" s="298"/>
      <c r="CC23" s="299"/>
      <c r="CD23" s="299"/>
      <c r="CE23" s="299"/>
      <c r="CF23" s="299"/>
      <c r="CG23" s="299"/>
      <c r="CH23" s="299"/>
      <c r="CI23" s="299"/>
      <c r="CJ23" s="299"/>
      <c r="CK23" s="299"/>
      <c r="CL23" s="299"/>
      <c r="CM23" s="299"/>
      <c r="CN23" s="299"/>
      <c r="CO23" s="299"/>
      <c r="CP23" s="299"/>
      <c r="CQ23" s="299"/>
      <c r="CR23" s="299"/>
      <c r="CS23" s="299"/>
      <c r="CT23" s="299"/>
      <c r="CU23" s="299"/>
      <c r="CV23" s="299"/>
      <c r="CW23" s="299"/>
      <c r="CX23" s="299"/>
      <c r="CY23" s="299"/>
      <c r="CZ23" s="299"/>
      <c r="DA23" s="299"/>
      <c r="DB23" s="301"/>
      <c r="DC23" s="102"/>
      <c r="DD23" s="316"/>
    </row>
    <row r="24" spans="1:108" ht="12" customHeight="1">
      <c r="A24" s="315"/>
      <c r="C24" s="281" t="s">
        <v>113</v>
      </c>
      <c r="D24" s="248"/>
      <c r="E24" s="248"/>
      <c r="F24" s="248"/>
      <c r="G24" s="282"/>
      <c r="H24" s="285" t="e">
        <f>#REF!</f>
        <v>#REF!</v>
      </c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7"/>
      <c r="AH24" s="309" t="e">
        <f>#REF!</f>
        <v>#REF!</v>
      </c>
      <c r="AI24" s="310"/>
      <c r="AJ24" s="310"/>
      <c r="AK24" s="310"/>
      <c r="AL24" s="288" t="e">
        <f>#REF!</f>
        <v>#REF!</v>
      </c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90"/>
      <c r="AY24" s="288" t="e">
        <f>#REF!</f>
        <v>#REF!</v>
      </c>
      <c r="AZ24" s="289"/>
      <c r="BA24" s="289"/>
      <c r="BB24" s="289"/>
      <c r="BC24" s="289"/>
      <c r="BD24" s="289"/>
      <c r="BE24" s="289"/>
      <c r="BF24" s="289"/>
      <c r="BG24" s="290"/>
      <c r="BH24" s="266" t="e">
        <f>#REF!</f>
        <v>#REF!</v>
      </c>
      <c r="BI24" s="267"/>
      <c r="BJ24" s="267"/>
      <c r="BK24" s="267"/>
      <c r="BL24" s="267"/>
      <c r="BM24" s="268"/>
      <c r="BN24" s="267" t="e">
        <f>#REF!</f>
        <v>#REF!</v>
      </c>
      <c r="BO24" s="267"/>
      <c r="BP24" s="267"/>
      <c r="BQ24" s="267"/>
      <c r="BR24" s="267"/>
      <c r="BS24" s="268"/>
      <c r="BT24" s="266" t="e">
        <f>#REF!</f>
        <v>#REF!</v>
      </c>
      <c r="BU24" s="267"/>
      <c r="BV24" s="267"/>
      <c r="BW24" s="267"/>
      <c r="BX24" s="266" t="e">
        <f>#REF!</f>
        <v>#REF!</v>
      </c>
      <c r="BY24" s="267"/>
      <c r="BZ24" s="267"/>
      <c r="CA24" s="268"/>
      <c r="CB24" s="272" t="e">
        <f>#REF!</f>
        <v>#REF!</v>
      </c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297"/>
      <c r="CO24" s="297"/>
      <c r="CP24" s="297"/>
      <c r="CQ24" s="297"/>
      <c r="CR24" s="297"/>
      <c r="CS24" s="297"/>
      <c r="CT24" s="273" t="e">
        <f>#REF!</f>
        <v>#REF!</v>
      </c>
      <c r="CU24" s="297"/>
      <c r="CV24" s="297"/>
      <c r="CW24" s="297"/>
      <c r="CX24" s="297"/>
      <c r="CY24" s="297"/>
      <c r="CZ24" s="297"/>
      <c r="DA24" s="297"/>
      <c r="DB24" s="300"/>
      <c r="DC24" s="102"/>
      <c r="DD24" s="316"/>
    </row>
    <row r="25" spans="1:108" ht="26.1" customHeight="1">
      <c r="A25" s="315"/>
      <c r="C25" s="306"/>
      <c r="D25" s="307"/>
      <c r="E25" s="307"/>
      <c r="F25" s="307"/>
      <c r="G25" s="308"/>
      <c r="H25" s="269" t="e">
        <f>#REF!</f>
        <v>#REF!</v>
      </c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1"/>
      <c r="AH25" s="309"/>
      <c r="AI25" s="310"/>
      <c r="AJ25" s="310"/>
      <c r="AK25" s="310"/>
      <c r="AL25" s="291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3"/>
      <c r="AY25" s="291"/>
      <c r="AZ25" s="292"/>
      <c r="BA25" s="292"/>
      <c r="BB25" s="292"/>
      <c r="BC25" s="292"/>
      <c r="BD25" s="292"/>
      <c r="BE25" s="292"/>
      <c r="BF25" s="292"/>
      <c r="BG25" s="293"/>
      <c r="BH25" s="269"/>
      <c r="BI25" s="270"/>
      <c r="BJ25" s="270"/>
      <c r="BK25" s="270"/>
      <c r="BL25" s="270"/>
      <c r="BM25" s="271"/>
      <c r="BN25" s="270"/>
      <c r="BO25" s="270"/>
      <c r="BP25" s="270"/>
      <c r="BQ25" s="270"/>
      <c r="BR25" s="270"/>
      <c r="BS25" s="271"/>
      <c r="BT25" s="296"/>
      <c r="BU25" s="294"/>
      <c r="BV25" s="294"/>
      <c r="BW25" s="294"/>
      <c r="BX25" s="296"/>
      <c r="BY25" s="294"/>
      <c r="BZ25" s="294"/>
      <c r="CA25" s="295"/>
      <c r="CB25" s="298"/>
      <c r="CC25" s="299"/>
      <c r="CD25" s="299"/>
      <c r="CE25" s="299"/>
      <c r="CF25" s="299"/>
      <c r="CG25" s="299"/>
      <c r="CH25" s="299"/>
      <c r="CI25" s="299"/>
      <c r="CJ25" s="299"/>
      <c r="CK25" s="299"/>
      <c r="CL25" s="299"/>
      <c r="CM25" s="299"/>
      <c r="CN25" s="299"/>
      <c r="CO25" s="299"/>
      <c r="CP25" s="299"/>
      <c r="CQ25" s="299"/>
      <c r="CR25" s="299"/>
      <c r="CS25" s="299"/>
      <c r="CT25" s="299"/>
      <c r="CU25" s="299"/>
      <c r="CV25" s="299"/>
      <c r="CW25" s="299"/>
      <c r="CX25" s="299"/>
      <c r="CY25" s="299"/>
      <c r="CZ25" s="299"/>
      <c r="DA25" s="299"/>
      <c r="DB25" s="301"/>
      <c r="DC25" s="102"/>
      <c r="DD25" s="316"/>
    </row>
    <row r="26" spans="1:108" ht="12" customHeight="1">
      <c r="A26" s="315"/>
      <c r="C26" s="281" t="s">
        <v>148</v>
      </c>
      <c r="D26" s="248"/>
      <c r="E26" s="248"/>
      <c r="F26" s="248"/>
      <c r="G26" s="282"/>
      <c r="H26" s="285" t="e">
        <f>#REF!</f>
        <v>#REF!</v>
      </c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7"/>
      <c r="AH26" s="309" t="e">
        <f>#REF!</f>
        <v>#REF!</v>
      </c>
      <c r="AI26" s="310"/>
      <c r="AJ26" s="310"/>
      <c r="AK26" s="310"/>
      <c r="AL26" s="288" t="e">
        <f>#REF!</f>
        <v>#REF!</v>
      </c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90"/>
      <c r="AY26" s="288" t="e">
        <f>#REF!</f>
        <v>#REF!</v>
      </c>
      <c r="AZ26" s="289"/>
      <c r="BA26" s="289"/>
      <c r="BB26" s="289"/>
      <c r="BC26" s="289"/>
      <c r="BD26" s="289"/>
      <c r="BE26" s="289"/>
      <c r="BF26" s="289"/>
      <c r="BG26" s="290"/>
      <c r="BH26" s="266" t="e">
        <f>#REF!</f>
        <v>#REF!</v>
      </c>
      <c r="BI26" s="267"/>
      <c r="BJ26" s="267"/>
      <c r="BK26" s="267"/>
      <c r="BL26" s="267"/>
      <c r="BM26" s="268"/>
      <c r="BN26" s="267" t="e">
        <f>#REF!</f>
        <v>#REF!</v>
      </c>
      <c r="BO26" s="267"/>
      <c r="BP26" s="267"/>
      <c r="BQ26" s="267"/>
      <c r="BR26" s="267"/>
      <c r="BS26" s="268"/>
      <c r="BT26" s="266" t="e">
        <f>#REF!</f>
        <v>#REF!</v>
      </c>
      <c r="BU26" s="267"/>
      <c r="BV26" s="267"/>
      <c r="BW26" s="267"/>
      <c r="BX26" s="266" t="e">
        <f>#REF!</f>
        <v>#REF!</v>
      </c>
      <c r="BY26" s="267"/>
      <c r="BZ26" s="267"/>
      <c r="CA26" s="268"/>
      <c r="CB26" s="272" t="e">
        <f>#REF!</f>
        <v>#REF!</v>
      </c>
      <c r="CC26" s="297"/>
      <c r="CD26" s="297"/>
      <c r="CE26" s="297"/>
      <c r="CF26" s="297"/>
      <c r="CG26" s="297"/>
      <c r="CH26" s="297"/>
      <c r="CI26" s="297"/>
      <c r="CJ26" s="297"/>
      <c r="CK26" s="297"/>
      <c r="CL26" s="297"/>
      <c r="CM26" s="297"/>
      <c r="CN26" s="297"/>
      <c r="CO26" s="297"/>
      <c r="CP26" s="297"/>
      <c r="CQ26" s="297"/>
      <c r="CR26" s="297"/>
      <c r="CS26" s="297"/>
      <c r="CT26" s="273" t="e">
        <f>#REF!</f>
        <v>#REF!</v>
      </c>
      <c r="CU26" s="297"/>
      <c r="CV26" s="297"/>
      <c r="CW26" s="297"/>
      <c r="CX26" s="297"/>
      <c r="CY26" s="297"/>
      <c r="CZ26" s="297"/>
      <c r="DA26" s="297"/>
      <c r="DB26" s="300"/>
      <c r="DC26" s="102"/>
      <c r="DD26" s="316"/>
    </row>
    <row r="27" spans="1:108" ht="26.1" customHeight="1">
      <c r="A27" s="315"/>
      <c r="C27" s="306"/>
      <c r="D27" s="307"/>
      <c r="E27" s="307"/>
      <c r="F27" s="307"/>
      <c r="G27" s="308"/>
      <c r="H27" s="302" t="e">
        <f>#REF!</f>
        <v>#REF!</v>
      </c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4"/>
      <c r="AH27" s="309"/>
      <c r="AI27" s="310"/>
      <c r="AJ27" s="310"/>
      <c r="AK27" s="310"/>
      <c r="AL27" s="311"/>
      <c r="AM27" s="312"/>
      <c r="AN27" s="312"/>
      <c r="AO27" s="312"/>
      <c r="AP27" s="312"/>
      <c r="AQ27" s="312"/>
      <c r="AR27" s="312"/>
      <c r="AS27" s="312"/>
      <c r="AT27" s="312"/>
      <c r="AU27" s="312"/>
      <c r="AV27" s="312"/>
      <c r="AW27" s="312"/>
      <c r="AX27" s="313"/>
      <c r="AY27" s="311"/>
      <c r="AZ27" s="312"/>
      <c r="BA27" s="312"/>
      <c r="BB27" s="312"/>
      <c r="BC27" s="312"/>
      <c r="BD27" s="312"/>
      <c r="BE27" s="312"/>
      <c r="BF27" s="312"/>
      <c r="BG27" s="313"/>
      <c r="BH27" s="296"/>
      <c r="BI27" s="294"/>
      <c r="BJ27" s="294"/>
      <c r="BK27" s="294"/>
      <c r="BL27" s="294"/>
      <c r="BM27" s="295"/>
      <c r="BN27" s="294"/>
      <c r="BO27" s="294"/>
      <c r="BP27" s="294"/>
      <c r="BQ27" s="294"/>
      <c r="BR27" s="294"/>
      <c r="BS27" s="295"/>
      <c r="BT27" s="296"/>
      <c r="BU27" s="294"/>
      <c r="BV27" s="294"/>
      <c r="BW27" s="294"/>
      <c r="BX27" s="296"/>
      <c r="BY27" s="294"/>
      <c r="BZ27" s="294"/>
      <c r="CA27" s="295"/>
      <c r="CB27" s="298"/>
      <c r="CC27" s="299"/>
      <c r="CD27" s="299"/>
      <c r="CE27" s="299"/>
      <c r="CF27" s="299"/>
      <c r="CG27" s="299"/>
      <c r="CH27" s="299"/>
      <c r="CI27" s="299"/>
      <c r="CJ27" s="299"/>
      <c r="CK27" s="299"/>
      <c r="CL27" s="299"/>
      <c r="CM27" s="299"/>
      <c r="CN27" s="299"/>
      <c r="CO27" s="299"/>
      <c r="CP27" s="299"/>
      <c r="CQ27" s="299"/>
      <c r="CR27" s="299"/>
      <c r="CS27" s="299"/>
      <c r="CT27" s="299"/>
      <c r="CU27" s="299"/>
      <c r="CV27" s="299"/>
      <c r="CW27" s="299"/>
      <c r="CX27" s="299"/>
      <c r="CY27" s="299"/>
      <c r="CZ27" s="299"/>
      <c r="DA27" s="299"/>
      <c r="DB27" s="301"/>
      <c r="DC27" s="102"/>
      <c r="DD27" s="316"/>
    </row>
    <row r="28" spans="1:108" ht="12" customHeight="1">
      <c r="A28" s="315" t="s">
        <v>115</v>
      </c>
      <c r="C28" s="281" t="s">
        <v>154</v>
      </c>
      <c r="D28" s="248"/>
      <c r="E28" s="248"/>
      <c r="F28" s="248"/>
      <c r="G28" s="282"/>
      <c r="H28" s="285" t="e">
        <f>#REF!</f>
        <v>#REF!</v>
      </c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7"/>
      <c r="AH28" s="309" t="e">
        <f>#REF!</f>
        <v>#REF!</v>
      </c>
      <c r="AI28" s="310"/>
      <c r="AJ28" s="310"/>
      <c r="AK28" s="310"/>
      <c r="AL28" s="288" t="e">
        <f>#REF!</f>
        <v>#REF!</v>
      </c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90"/>
      <c r="AY28" s="288" t="e">
        <f>#REF!</f>
        <v>#REF!</v>
      </c>
      <c r="AZ28" s="289"/>
      <c r="BA28" s="289"/>
      <c r="BB28" s="289"/>
      <c r="BC28" s="289"/>
      <c r="BD28" s="289"/>
      <c r="BE28" s="289"/>
      <c r="BF28" s="289"/>
      <c r="BG28" s="290"/>
      <c r="BH28" s="266" t="e">
        <f>#REF!</f>
        <v>#REF!</v>
      </c>
      <c r="BI28" s="267"/>
      <c r="BJ28" s="267"/>
      <c r="BK28" s="267"/>
      <c r="BL28" s="267"/>
      <c r="BM28" s="268"/>
      <c r="BN28" s="267" t="e">
        <f>#REF!</f>
        <v>#REF!</v>
      </c>
      <c r="BO28" s="267"/>
      <c r="BP28" s="267"/>
      <c r="BQ28" s="267"/>
      <c r="BR28" s="267"/>
      <c r="BS28" s="268"/>
      <c r="BT28" s="266" t="e">
        <f>#REF!</f>
        <v>#REF!</v>
      </c>
      <c r="BU28" s="267"/>
      <c r="BV28" s="267"/>
      <c r="BW28" s="267"/>
      <c r="BX28" s="266" t="e">
        <f>#REF!</f>
        <v>#REF!</v>
      </c>
      <c r="BY28" s="267"/>
      <c r="BZ28" s="267"/>
      <c r="CA28" s="268"/>
      <c r="CB28" s="272" t="e">
        <f>#REF!</f>
        <v>#REF!</v>
      </c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O28" s="297"/>
      <c r="CP28" s="297"/>
      <c r="CQ28" s="297"/>
      <c r="CR28" s="297"/>
      <c r="CS28" s="297"/>
      <c r="CT28" s="273" t="e">
        <f>#REF!</f>
        <v>#REF!</v>
      </c>
      <c r="CU28" s="297"/>
      <c r="CV28" s="297"/>
      <c r="CW28" s="297"/>
      <c r="CX28" s="297"/>
      <c r="CY28" s="297"/>
      <c r="CZ28" s="297"/>
      <c r="DA28" s="297"/>
      <c r="DB28" s="300"/>
      <c r="DC28" s="102"/>
      <c r="DD28" s="316"/>
    </row>
    <row r="29" spans="1:108" ht="26.1" customHeight="1">
      <c r="A29" s="315"/>
      <c r="C29" s="306"/>
      <c r="D29" s="307"/>
      <c r="E29" s="307"/>
      <c r="F29" s="307"/>
      <c r="G29" s="308"/>
      <c r="H29" s="302" t="e">
        <f>#REF!</f>
        <v>#REF!</v>
      </c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4"/>
      <c r="AH29" s="309"/>
      <c r="AI29" s="310"/>
      <c r="AJ29" s="310"/>
      <c r="AK29" s="310"/>
      <c r="AL29" s="311"/>
      <c r="AM29" s="312"/>
      <c r="AN29" s="312"/>
      <c r="AO29" s="312"/>
      <c r="AP29" s="312"/>
      <c r="AQ29" s="312"/>
      <c r="AR29" s="312"/>
      <c r="AS29" s="312"/>
      <c r="AT29" s="312"/>
      <c r="AU29" s="312"/>
      <c r="AV29" s="312"/>
      <c r="AW29" s="312"/>
      <c r="AX29" s="313"/>
      <c r="AY29" s="311"/>
      <c r="AZ29" s="312"/>
      <c r="BA29" s="312"/>
      <c r="BB29" s="312"/>
      <c r="BC29" s="312"/>
      <c r="BD29" s="312"/>
      <c r="BE29" s="312"/>
      <c r="BF29" s="312"/>
      <c r="BG29" s="313"/>
      <c r="BH29" s="296"/>
      <c r="BI29" s="294"/>
      <c r="BJ29" s="294"/>
      <c r="BK29" s="294"/>
      <c r="BL29" s="294"/>
      <c r="BM29" s="295"/>
      <c r="BN29" s="294"/>
      <c r="BO29" s="294"/>
      <c r="BP29" s="294"/>
      <c r="BQ29" s="294"/>
      <c r="BR29" s="294"/>
      <c r="BS29" s="295"/>
      <c r="BT29" s="296"/>
      <c r="BU29" s="294"/>
      <c r="BV29" s="294"/>
      <c r="BW29" s="294"/>
      <c r="BX29" s="296"/>
      <c r="BY29" s="294"/>
      <c r="BZ29" s="294"/>
      <c r="CA29" s="295"/>
      <c r="CB29" s="298"/>
      <c r="CC29" s="299"/>
      <c r="CD29" s="299"/>
      <c r="CE29" s="299"/>
      <c r="CF29" s="299"/>
      <c r="CG29" s="299"/>
      <c r="CH29" s="299"/>
      <c r="CI29" s="299"/>
      <c r="CJ29" s="299"/>
      <c r="CK29" s="299"/>
      <c r="CL29" s="299"/>
      <c r="CM29" s="299"/>
      <c r="CN29" s="299"/>
      <c r="CO29" s="299"/>
      <c r="CP29" s="299"/>
      <c r="CQ29" s="299"/>
      <c r="CR29" s="299"/>
      <c r="CS29" s="299"/>
      <c r="CT29" s="299"/>
      <c r="CU29" s="299"/>
      <c r="CV29" s="299"/>
      <c r="CW29" s="299"/>
      <c r="CX29" s="299"/>
      <c r="CY29" s="299"/>
      <c r="CZ29" s="299"/>
      <c r="DA29" s="299"/>
      <c r="DB29" s="301"/>
      <c r="DC29" s="102"/>
      <c r="DD29" s="316"/>
    </row>
    <row r="30" spans="1:108" ht="12" customHeight="1">
      <c r="A30" s="315"/>
      <c r="C30" s="281" t="s">
        <v>149</v>
      </c>
      <c r="D30" s="248"/>
      <c r="E30" s="248"/>
      <c r="F30" s="248"/>
      <c r="G30" s="282"/>
      <c r="H30" s="285" t="e">
        <f>#REF!</f>
        <v>#REF!</v>
      </c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7"/>
      <c r="AH30" s="309" t="e">
        <f>#REF!</f>
        <v>#REF!</v>
      </c>
      <c r="AI30" s="310"/>
      <c r="AJ30" s="310"/>
      <c r="AK30" s="310"/>
      <c r="AL30" s="288" t="e">
        <f>#REF!</f>
        <v>#REF!</v>
      </c>
      <c r="AM30" s="289"/>
      <c r="AN30" s="289"/>
      <c r="AO30" s="289"/>
      <c r="AP30" s="289"/>
      <c r="AQ30" s="289"/>
      <c r="AR30" s="289"/>
      <c r="AS30" s="289"/>
      <c r="AT30" s="289"/>
      <c r="AU30" s="289"/>
      <c r="AV30" s="289"/>
      <c r="AW30" s="289"/>
      <c r="AX30" s="290"/>
      <c r="AY30" s="288" t="e">
        <f>#REF!</f>
        <v>#REF!</v>
      </c>
      <c r="AZ30" s="289"/>
      <c r="BA30" s="289"/>
      <c r="BB30" s="289"/>
      <c r="BC30" s="289"/>
      <c r="BD30" s="289"/>
      <c r="BE30" s="289"/>
      <c r="BF30" s="289"/>
      <c r="BG30" s="290"/>
      <c r="BH30" s="266" t="e">
        <f>#REF!</f>
        <v>#REF!</v>
      </c>
      <c r="BI30" s="267"/>
      <c r="BJ30" s="267"/>
      <c r="BK30" s="267"/>
      <c r="BL30" s="267"/>
      <c r="BM30" s="268"/>
      <c r="BN30" s="267" t="e">
        <f>#REF!</f>
        <v>#REF!</v>
      </c>
      <c r="BO30" s="267"/>
      <c r="BP30" s="267"/>
      <c r="BQ30" s="267"/>
      <c r="BR30" s="267"/>
      <c r="BS30" s="268"/>
      <c r="BT30" s="266" t="e">
        <f>#REF!</f>
        <v>#REF!</v>
      </c>
      <c r="BU30" s="267"/>
      <c r="BV30" s="267"/>
      <c r="BW30" s="267"/>
      <c r="BX30" s="266" t="e">
        <f>#REF!</f>
        <v>#REF!</v>
      </c>
      <c r="BY30" s="267"/>
      <c r="BZ30" s="267"/>
      <c r="CA30" s="268"/>
      <c r="CB30" s="272" t="e">
        <f>#REF!</f>
        <v>#REF!</v>
      </c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97"/>
      <c r="CN30" s="297"/>
      <c r="CO30" s="297"/>
      <c r="CP30" s="297"/>
      <c r="CQ30" s="297"/>
      <c r="CR30" s="297"/>
      <c r="CS30" s="297"/>
      <c r="CT30" s="273" t="e">
        <f>#REF!</f>
        <v>#REF!</v>
      </c>
      <c r="CU30" s="297"/>
      <c r="CV30" s="297"/>
      <c r="CW30" s="297"/>
      <c r="CX30" s="297"/>
      <c r="CY30" s="297"/>
      <c r="CZ30" s="297"/>
      <c r="DA30" s="297"/>
      <c r="DB30" s="300"/>
      <c r="DC30" s="102"/>
    </row>
    <row r="31" spans="1:108" ht="26.1" customHeight="1">
      <c r="A31" s="315"/>
      <c r="C31" s="306"/>
      <c r="D31" s="307"/>
      <c r="E31" s="307"/>
      <c r="F31" s="307"/>
      <c r="G31" s="308"/>
      <c r="H31" s="302" t="e">
        <f>#REF!</f>
        <v>#REF!</v>
      </c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4"/>
      <c r="AH31" s="309"/>
      <c r="AI31" s="310"/>
      <c r="AJ31" s="310"/>
      <c r="AK31" s="310"/>
      <c r="AL31" s="311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3"/>
      <c r="AY31" s="311"/>
      <c r="AZ31" s="312"/>
      <c r="BA31" s="312"/>
      <c r="BB31" s="312"/>
      <c r="BC31" s="312"/>
      <c r="BD31" s="312"/>
      <c r="BE31" s="312"/>
      <c r="BF31" s="312"/>
      <c r="BG31" s="313"/>
      <c r="BH31" s="296"/>
      <c r="BI31" s="294"/>
      <c r="BJ31" s="294"/>
      <c r="BK31" s="294"/>
      <c r="BL31" s="294"/>
      <c r="BM31" s="295"/>
      <c r="BN31" s="294"/>
      <c r="BO31" s="294"/>
      <c r="BP31" s="294"/>
      <c r="BQ31" s="294"/>
      <c r="BR31" s="294"/>
      <c r="BS31" s="295"/>
      <c r="BT31" s="296"/>
      <c r="BU31" s="294"/>
      <c r="BV31" s="294"/>
      <c r="BW31" s="294"/>
      <c r="BX31" s="296"/>
      <c r="BY31" s="294"/>
      <c r="BZ31" s="294"/>
      <c r="CA31" s="295"/>
      <c r="CB31" s="298"/>
      <c r="CC31" s="299"/>
      <c r="CD31" s="299"/>
      <c r="CE31" s="299"/>
      <c r="CF31" s="299"/>
      <c r="CG31" s="299"/>
      <c r="CH31" s="299"/>
      <c r="CI31" s="299"/>
      <c r="CJ31" s="299"/>
      <c r="CK31" s="299"/>
      <c r="CL31" s="299"/>
      <c r="CM31" s="299"/>
      <c r="CN31" s="299"/>
      <c r="CO31" s="299"/>
      <c r="CP31" s="299"/>
      <c r="CQ31" s="299"/>
      <c r="CR31" s="299"/>
      <c r="CS31" s="299"/>
      <c r="CT31" s="299"/>
      <c r="CU31" s="299"/>
      <c r="CV31" s="299"/>
      <c r="CW31" s="299"/>
      <c r="CX31" s="299"/>
      <c r="CY31" s="299"/>
      <c r="CZ31" s="299"/>
      <c r="DA31" s="299"/>
      <c r="DB31" s="301"/>
      <c r="DC31" s="102"/>
      <c r="DD31" s="314" t="s">
        <v>118</v>
      </c>
    </row>
    <row r="32" spans="1:108" ht="12" customHeight="1">
      <c r="A32" s="315"/>
      <c r="C32" s="281" t="s">
        <v>150</v>
      </c>
      <c r="D32" s="248"/>
      <c r="E32" s="248"/>
      <c r="F32" s="248"/>
      <c r="G32" s="282"/>
      <c r="H32" s="285" t="e">
        <f>#REF!</f>
        <v>#REF!</v>
      </c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7"/>
      <c r="AH32" s="309" t="e">
        <f>#REF!</f>
        <v>#REF!</v>
      </c>
      <c r="AI32" s="310"/>
      <c r="AJ32" s="310"/>
      <c r="AK32" s="310"/>
      <c r="AL32" s="288" t="e">
        <f>#REF!</f>
        <v>#REF!</v>
      </c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290"/>
      <c r="AY32" s="288" t="e">
        <f>#REF!</f>
        <v>#REF!</v>
      </c>
      <c r="AZ32" s="289"/>
      <c r="BA32" s="289"/>
      <c r="BB32" s="289"/>
      <c r="BC32" s="289"/>
      <c r="BD32" s="289"/>
      <c r="BE32" s="289"/>
      <c r="BF32" s="289"/>
      <c r="BG32" s="290"/>
      <c r="BH32" s="266" t="e">
        <f>#REF!</f>
        <v>#REF!</v>
      </c>
      <c r="BI32" s="267"/>
      <c r="BJ32" s="267"/>
      <c r="BK32" s="267"/>
      <c r="BL32" s="267"/>
      <c r="BM32" s="268"/>
      <c r="BN32" s="267" t="e">
        <f>#REF!</f>
        <v>#REF!</v>
      </c>
      <c r="BO32" s="267"/>
      <c r="BP32" s="267"/>
      <c r="BQ32" s="267"/>
      <c r="BR32" s="267"/>
      <c r="BS32" s="268"/>
      <c r="BT32" s="266" t="e">
        <f>#REF!</f>
        <v>#REF!</v>
      </c>
      <c r="BU32" s="267"/>
      <c r="BV32" s="267"/>
      <c r="BW32" s="267"/>
      <c r="BX32" s="266" t="e">
        <f>#REF!</f>
        <v>#REF!</v>
      </c>
      <c r="BY32" s="267"/>
      <c r="BZ32" s="267"/>
      <c r="CA32" s="268"/>
      <c r="CB32" s="272" t="e">
        <f>#REF!</f>
        <v>#REF!</v>
      </c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O32" s="297"/>
      <c r="CP32" s="297"/>
      <c r="CQ32" s="297"/>
      <c r="CR32" s="297"/>
      <c r="CS32" s="297"/>
      <c r="CT32" s="273" t="e">
        <f>#REF!</f>
        <v>#REF!</v>
      </c>
      <c r="CU32" s="297"/>
      <c r="CV32" s="297"/>
      <c r="CW32" s="297"/>
      <c r="CX32" s="297"/>
      <c r="CY32" s="297"/>
      <c r="CZ32" s="297"/>
      <c r="DA32" s="297"/>
      <c r="DB32" s="300"/>
      <c r="DC32" s="102"/>
      <c r="DD32" s="314"/>
    </row>
    <row r="33" spans="1:108" ht="26.1" customHeight="1">
      <c r="A33" s="315"/>
      <c r="C33" s="306"/>
      <c r="D33" s="307"/>
      <c r="E33" s="307"/>
      <c r="F33" s="307"/>
      <c r="G33" s="308"/>
      <c r="H33" s="302" t="e">
        <f>#REF!</f>
        <v>#REF!</v>
      </c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4"/>
      <c r="AH33" s="309"/>
      <c r="AI33" s="310"/>
      <c r="AJ33" s="310"/>
      <c r="AK33" s="310"/>
      <c r="AL33" s="311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12"/>
      <c r="AX33" s="313"/>
      <c r="AY33" s="311"/>
      <c r="AZ33" s="312"/>
      <c r="BA33" s="312"/>
      <c r="BB33" s="312"/>
      <c r="BC33" s="312"/>
      <c r="BD33" s="312"/>
      <c r="BE33" s="312"/>
      <c r="BF33" s="312"/>
      <c r="BG33" s="313"/>
      <c r="BH33" s="296"/>
      <c r="BI33" s="294"/>
      <c r="BJ33" s="294"/>
      <c r="BK33" s="294"/>
      <c r="BL33" s="294"/>
      <c r="BM33" s="295"/>
      <c r="BN33" s="294"/>
      <c r="BO33" s="294"/>
      <c r="BP33" s="294"/>
      <c r="BQ33" s="294"/>
      <c r="BR33" s="294"/>
      <c r="BS33" s="295"/>
      <c r="BT33" s="296"/>
      <c r="BU33" s="294"/>
      <c r="BV33" s="294"/>
      <c r="BW33" s="294"/>
      <c r="BX33" s="296"/>
      <c r="BY33" s="294"/>
      <c r="BZ33" s="294"/>
      <c r="CA33" s="295"/>
      <c r="CB33" s="298"/>
      <c r="CC33" s="299"/>
      <c r="CD33" s="299"/>
      <c r="CE33" s="299"/>
      <c r="CF33" s="299"/>
      <c r="CG33" s="299"/>
      <c r="CH33" s="299"/>
      <c r="CI33" s="299"/>
      <c r="CJ33" s="299"/>
      <c r="CK33" s="299"/>
      <c r="CL33" s="299"/>
      <c r="CM33" s="299"/>
      <c r="CN33" s="299"/>
      <c r="CO33" s="299"/>
      <c r="CP33" s="299"/>
      <c r="CQ33" s="299"/>
      <c r="CR33" s="299"/>
      <c r="CS33" s="299"/>
      <c r="CT33" s="299"/>
      <c r="CU33" s="299"/>
      <c r="CV33" s="299"/>
      <c r="CW33" s="299"/>
      <c r="CX33" s="299"/>
      <c r="CY33" s="299"/>
      <c r="CZ33" s="299"/>
      <c r="DA33" s="299"/>
      <c r="DB33" s="301"/>
      <c r="DC33" s="102"/>
      <c r="DD33" s="314"/>
    </row>
    <row r="34" spans="1:108" ht="12" customHeight="1">
      <c r="A34" s="315"/>
      <c r="C34" s="281" t="s">
        <v>153</v>
      </c>
      <c r="D34" s="248"/>
      <c r="E34" s="248"/>
      <c r="F34" s="248"/>
      <c r="G34" s="282"/>
      <c r="H34" s="285" t="e">
        <f>#REF!</f>
        <v>#REF!</v>
      </c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7"/>
      <c r="AH34" s="309" t="e">
        <f>#REF!</f>
        <v>#REF!</v>
      </c>
      <c r="AI34" s="310"/>
      <c r="AJ34" s="310"/>
      <c r="AK34" s="310"/>
      <c r="AL34" s="288" t="e">
        <f>#REF!</f>
        <v>#REF!</v>
      </c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90"/>
      <c r="AY34" s="288" t="e">
        <f>#REF!</f>
        <v>#REF!</v>
      </c>
      <c r="AZ34" s="289"/>
      <c r="BA34" s="289"/>
      <c r="BB34" s="289"/>
      <c r="BC34" s="289"/>
      <c r="BD34" s="289"/>
      <c r="BE34" s="289"/>
      <c r="BF34" s="289"/>
      <c r="BG34" s="290"/>
      <c r="BH34" s="266" t="e">
        <f>#REF!</f>
        <v>#REF!</v>
      </c>
      <c r="BI34" s="267"/>
      <c r="BJ34" s="267"/>
      <c r="BK34" s="267"/>
      <c r="BL34" s="267"/>
      <c r="BM34" s="268"/>
      <c r="BN34" s="267" t="e">
        <f>#REF!</f>
        <v>#REF!</v>
      </c>
      <c r="BO34" s="267"/>
      <c r="BP34" s="267"/>
      <c r="BQ34" s="267"/>
      <c r="BR34" s="267"/>
      <c r="BS34" s="268"/>
      <c r="BT34" s="266" t="e">
        <f>#REF!</f>
        <v>#REF!</v>
      </c>
      <c r="BU34" s="267"/>
      <c r="BV34" s="267"/>
      <c r="BW34" s="267"/>
      <c r="BX34" s="266" t="e">
        <f>#REF!</f>
        <v>#REF!</v>
      </c>
      <c r="BY34" s="267"/>
      <c r="BZ34" s="267"/>
      <c r="CA34" s="268"/>
      <c r="CB34" s="272" t="e">
        <f>#REF!</f>
        <v>#REF!</v>
      </c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7"/>
      <c r="CR34" s="297"/>
      <c r="CS34" s="297"/>
      <c r="CT34" s="273" t="e">
        <f>#REF!</f>
        <v>#REF!</v>
      </c>
      <c r="CU34" s="297"/>
      <c r="CV34" s="297"/>
      <c r="CW34" s="297"/>
      <c r="CX34" s="297"/>
      <c r="CY34" s="297"/>
      <c r="CZ34" s="297"/>
      <c r="DA34" s="297"/>
      <c r="DB34" s="300"/>
      <c r="DC34" s="102"/>
      <c r="DD34" s="314"/>
    </row>
    <row r="35" spans="1:108" ht="26.1" customHeight="1">
      <c r="A35" s="315"/>
      <c r="C35" s="306"/>
      <c r="D35" s="307"/>
      <c r="E35" s="307"/>
      <c r="F35" s="307"/>
      <c r="G35" s="308"/>
      <c r="H35" s="302" t="e">
        <f>#REF!</f>
        <v>#REF!</v>
      </c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4"/>
      <c r="AH35" s="309"/>
      <c r="AI35" s="310"/>
      <c r="AJ35" s="310"/>
      <c r="AK35" s="310"/>
      <c r="AL35" s="311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3"/>
      <c r="AY35" s="311"/>
      <c r="AZ35" s="312"/>
      <c r="BA35" s="312"/>
      <c r="BB35" s="312"/>
      <c r="BC35" s="312"/>
      <c r="BD35" s="312"/>
      <c r="BE35" s="312"/>
      <c r="BF35" s="312"/>
      <c r="BG35" s="313"/>
      <c r="BH35" s="296"/>
      <c r="BI35" s="294"/>
      <c r="BJ35" s="294"/>
      <c r="BK35" s="294"/>
      <c r="BL35" s="294"/>
      <c r="BM35" s="295"/>
      <c r="BN35" s="294"/>
      <c r="BO35" s="294"/>
      <c r="BP35" s="294"/>
      <c r="BQ35" s="294"/>
      <c r="BR35" s="294"/>
      <c r="BS35" s="295"/>
      <c r="BT35" s="296"/>
      <c r="BU35" s="294"/>
      <c r="BV35" s="294"/>
      <c r="BW35" s="294"/>
      <c r="BX35" s="296"/>
      <c r="BY35" s="294"/>
      <c r="BZ35" s="294"/>
      <c r="CA35" s="295"/>
      <c r="CB35" s="298"/>
      <c r="CC35" s="299"/>
      <c r="CD35" s="299"/>
      <c r="CE35" s="299"/>
      <c r="CF35" s="299"/>
      <c r="CG35" s="299"/>
      <c r="CH35" s="299"/>
      <c r="CI35" s="299"/>
      <c r="CJ35" s="299"/>
      <c r="CK35" s="299"/>
      <c r="CL35" s="299"/>
      <c r="CM35" s="299"/>
      <c r="CN35" s="299"/>
      <c r="CO35" s="299"/>
      <c r="CP35" s="299"/>
      <c r="CQ35" s="299"/>
      <c r="CR35" s="299"/>
      <c r="CS35" s="299"/>
      <c r="CT35" s="299"/>
      <c r="CU35" s="299"/>
      <c r="CV35" s="299"/>
      <c r="CW35" s="299"/>
      <c r="CX35" s="299"/>
      <c r="CY35" s="299"/>
      <c r="CZ35" s="299"/>
      <c r="DA35" s="299"/>
      <c r="DB35" s="301"/>
      <c r="DC35" s="102"/>
      <c r="DD35" s="314"/>
    </row>
    <row r="36" spans="1:108" ht="12" customHeight="1">
      <c r="A36" s="315"/>
      <c r="C36" s="281" t="s">
        <v>151</v>
      </c>
      <c r="D36" s="248"/>
      <c r="E36" s="248"/>
      <c r="F36" s="248"/>
      <c r="G36" s="282"/>
      <c r="H36" s="285" t="e">
        <f>#REF!</f>
        <v>#REF!</v>
      </c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7"/>
      <c r="AH36" s="309" t="e">
        <f>#REF!</f>
        <v>#REF!</v>
      </c>
      <c r="AI36" s="310"/>
      <c r="AJ36" s="310"/>
      <c r="AK36" s="310"/>
      <c r="AL36" s="288" t="e">
        <f>#REF!</f>
        <v>#REF!</v>
      </c>
      <c r="AM36" s="289"/>
      <c r="AN36" s="289"/>
      <c r="AO36" s="289"/>
      <c r="AP36" s="289"/>
      <c r="AQ36" s="289"/>
      <c r="AR36" s="289"/>
      <c r="AS36" s="289"/>
      <c r="AT36" s="289"/>
      <c r="AU36" s="289"/>
      <c r="AV36" s="289"/>
      <c r="AW36" s="289"/>
      <c r="AX36" s="290"/>
      <c r="AY36" s="288" t="e">
        <f>#REF!</f>
        <v>#REF!</v>
      </c>
      <c r="AZ36" s="289"/>
      <c r="BA36" s="289"/>
      <c r="BB36" s="289"/>
      <c r="BC36" s="289"/>
      <c r="BD36" s="289"/>
      <c r="BE36" s="289"/>
      <c r="BF36" s="289"/>
      <c r="BG36" s="290"/>
      <c r="BH36" s="266" t="e">
        <f>#REF!</f>
        <v>#REF!</v>
      </c>
      <c r="BI36" s="267"/>
      <c r="BJ36" s="267"/>
      <c r="BK36" s="267"/>
      <c r="BL36" s="267"/>
      <c r="BM36" s="268"/>
      <c r="BN36" s="267" t="e">
        <f>#REF!</f>
        <v>#REF!</v>
      </c>
      <c r="BO36" s="267"/>
      <c r="BP36" s="267"/>
      <c r="BQ36" s="267"/>
      <c r="BR36" s="267"/>
      <c r="BS36" s="268"/>
      <c r="BT36" s="266" t="e">
        <f>#REF!</f>
        <v>#REF!</v>
      </c>
      <c r="BU36" s="267"/>
      <c r="BV36" s="267"/>
      <c r="BW36" s="267"/>
      <c r="BX36" s="266" t="e">
        <f>#REF!</f>
        <v>#REF!</v>
      </c>
      <c r="BY36" s="267"/>
      <c r="BZ36" s="267"/>
      <c r="CA36" s="268"/>
      <c r="CB36" s="272" t="e">
        <f>#REF!</f>
        <v>#REF!</v>
      </c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O36" s="297"/>
      <c r="CP36" s="297"/>
      <c r="CQ36" s="297"/>
      <c r="CR36" s="297"/>
      <c r="CS36" s="297"/>
      <c r="CT36" s="273" t="e">
        <f>#REF!</f>
        <v>#REF!</v>
      </c>
      <c r="CU36" s="297"/>
      <c r="CV36" s="297"/>
      <c r="CW36" s="297"/>
      <c r="CX36" s="297"/>
      <c r="CY36" s="297"/>
      <c r="CZ36" s="297"/>
      <c r="DA36" s="297"/>
      <c r="DB36" s="300"/>
      <c r="DC36" s="102"/>
      <c r="DD36" s="314"/>
    </row>
    <row r="37" spans="1:108" ht="26.1" customHeight="1">
      <c r="A37" s="315"/>
      <c r="C37" s="306"/>
      <c r="D37" s="307"/>
      <c r="E37" s="307"/>
      <c r="F37" s="307"/>
      <c r="G37" s="308"/>
      <c r="H37" s="302" t="e">
        <f>#REF!</f>
        <v>#REF!</v>
      </c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4"/>
      <c r="AH37" s="309"/>
      <c r="AI37" s="310"/>
      <c r="AJ37" s="310"/>
      <c r="AK37" s="310"/>
      <c r="AL37" s="311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3"/>
      <c r="AY37" s="311"/>
      <c r="AZ37" s="312"/>
      <c r="BA37" s="312"/>
      <c r="BB37" s="312"/>
      <c r="BC37" s="312"/>
      <c r="BD37" s="312"/>
      <c r="BE37" s="312"/>
      <c r="BF37" s="312"/>
      <c r="BG37" s="313"/>
      <c r="BH37" s="296"/>
      <c r="BI37" s="294"/>
      <c r="BJ37" s="294"/>
      <c r="BK37" s="294"/>
      <c r="BL37" s="294"/>
      <c r="BM37" s="295"/>
      <c r="BN37" s="294"/>
      <c r="BO37" s="294"/>
      <c r="BP37" s="294"/>
      <c r="BQ37" s="294"/>
      <c r="BR37" s="294"/>
      <c r="BS37" s="295"/>
      <c r="BT37" s="296"/>
      <c r="BU37" s="294"/>
      <c r="BV37" s="294"/>
      <c r="BW37" s="294"/>
      <c r="BX37" s="296"/>
      <c r="BY37" s="294"/>
      <c r="BZ37" s="294"/>
      <c r="CA37" s="295"/>
      <c r="CB37" s="298"/>
      <c r="CC37" s="299"/>
      <c r="CD37" s="299"/>
      <c r="CE37" s="299"/>
      <c r="CF37" s="299"/>
      <c r="CG37" s="299"/>
      <c r="CH37" s="299"/>
      <c r="CI37" s="299"/>
      <c r="CJ37" s="299"/>
      <c r="CK37" s="299"/>
      <c r="CL37" s="299"/>
      <c r="CM37" s="299"/>
      <c r="CN37" s="299"/>
      <c r="CO37" s="299"/>
      <c r="CP37" s="299"/>
      <c r="CQ37" s="299"/>
      <c r="CR37" s="299"/>
      <c r="CS37" s="299"/>
      <c r="CT37" s="299"/>
      <c r="CU37" s="299"/>
      <c r="CV37" s="299"/>
      <c r="CW37" s="299"/>
      <c r="CX37" s="299"/>
      <c r="CY37" s="299"/>
      <c r="CZ37" s="299"/>
      <c r="DA37" s="299"/>
      <c r="DB37" s="301"/>
      <c r="DC37" s="102"/>
      <c r="DD37" s="314"/>
    </row>
    <row r="38" spans="1:108" ht="12" customHeight="1">
      <c r="A38" s="315"/>
      <c r="C38" s="305" t="s">
        <v>122</v>
      </c>
      <c r="D38" s="248"/>
      <c r="E38" s="248"/>
      <c r="F38" s="248"/>
      <c r="G38" s="282"/>
      <c r="H38" s="285" t="e">
        <f>#REF!</f>
        <v>#REF!</v>
      </c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7"/>
      <c r="AH38" s="309" t="e">
        <f>#REF!</f>
        <v>#REF!</v>
      </c>
      <c r="AI38" s="310"/>
      <c r="AJ38" s="310"/>
      <c r="AK38" s="310"/>
      <c r="AL38" s="288" t="e">
        <f>#REF!</f>
        <v>#REF!</v>
      </c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90"/>
      <c r="AY38" s="288" t="e">
        <f>#REF!</f>
        <v>#REF!</v>
      </c>
      <c r="AZ38" s="289"/>
      <c r="BA38" s="289"/>
      <c r="BB38" s="289"/>
      <c r="BC38" s="289"/>
      <c r="BD38" s="289"/>
      <c r="BE38" s="289"/>
      <c r="BF38" s="289"/>
      <c r="BG38" s="290"/>
      <c r="BH38" s="266" t="e">
        <f>#REF!</f>
        <v>#REF!</v>
      </c>
      <c r="BI38" s="267"/>
      <c r="BJ38" s="267"/>
      <c r="BK38" s="267"/>
      <c r="BL38" s="267"/>
      <c r="BM38" s="268"/>
      <c r="BN38" s="267" t="e">
        <f>#REF!</f>
        <v>#REF!</v>
      </c>
      <c r="BO38" s="267"/>
      <c r="BP38" s="267"/>
      <c r="BQ38" s="267"/>
      <c r="BR38" s="267"/>
      <c r="BS38" s="268"/>
      <c r="BT38" s="266" t="e">
        <f>#REF!</f>
        <v>#REF!</v>
      </c>
      <c r="BU38" s="267"/>
      <c r="BV38" s="267"/>
      <c r="BW38" s="267"/>
      <c r="BX38" s="266" t="e">
        <f>#REF!</f>
        <v>#REF!</v>
      </c>
      <c r="BY38" s="267"/>
      <c r="BZ38" s="267"/>
      <c r="CA38" s="268"/>
      <c r="CB38" s="272" t="e">
        <f>#REF!</f>
        <v>#REF!</v>
      </c>
      <c r="CC38" s="297"/>
      <c r="CD38" s="297"/>
      <c r="CE38" s="297"/>
      <c r="CF38" s="297"/>
      <c r="CG38" s="297"/>
      <c r="CH38" s="297"/>
      <c r="CI38" s="297"/>
      <c r="CJ38" s="297"/>
      <c r="CK38" s="297"/>
      <c r="CL38" s="297"/>
      <c r="CM38" s="297"/>
      <c r="CN38" s="297"/>
      <c r="CO38" s="297"/>
      <c r="CP38" s="297"/>
      <c r="CQ38" s="297"/>
      <c r="CR38" s="297"/>
      <c r="CS38" s="297"/>
      <c r="CT38" s="273" t="e">
        <f>#REF!</f>
        <v>#REF!</v>
      </c>
      <c r="CU38" s="297"/>
      <c r="CV38" s="297"/>
      <c r="CW38" s="297"/>
      <c r="CX38" s="297"/>
      <c r="CY38" s="297"/>
      <c r="CZ38" s="297"/>
      <c r="DA38" s="297"/>
      <c r="DB38" s="300"/>
      <c r="DC38" s="102"/>
      <c r="DD38" s="314"/>
    </row>
    <row r="39" spans="1:108" ht="26.1" customHeight="1">
      <c r="A39" s="315"/>
      <c r="C39" s="306"/>
      <c r="D39" s="307"/>
      <c r="E39" s="307"/>
      <c r="F39" s="307"/>
      <c r="G39" s="308"/>
      <c r="H39" s="302" t="e">
        <f>#REF!</f>
        <v>#REF!</v>
      </c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4"/>
      <c r="AH39" s="309"/>
      <c r="AI39" s="310"/>
      <c r="AJ39" s="310"/>
      <c r="AK39" s="310"/>
      <c r="AL39" s="311"/>
      <c r="AM39" s="312"/>
      <c r="AN39" s="312"/>
      <c r="AO39" s="312"/>
      <c r="AP39" s="312"/>
      <c r="AQ39" s="312"/>
      <c r="AR39" s="312"/>
      <c r="AS39" s="312"/>
      <c r="AT39" s="312"/>
      <c r="AU39" s="312"/>
      <c r="AV39" s="312"/>
      <c r="AW39" s="312"/>
      <c r="AX39" s="313"/>
      <c r="AY39" s="311"/>
      <c r="AZ39" s="312"/>
      <c r="BA39" s="312"/>
      <c r="BB39" s="312"/>
      <c r="BC39" s="312"/>
      <c r="BD39" s="312"/>
      <c r="BE39" s="312"/>
      <c r="BF39" s="312"/>
      <c r="BG39" s="313"/>
      <c r="BH39" s="296"/>
      <c r="BI39" s="294"/>
      <c r="BJ39" s="294"/>
      <c r="BK39" s="294"/>
      <c r="BL39" s="294"/>
      <c r="BM39" s="295"/>
      <c r="BN39" s="294"/>
      <c r="BO39" s="294"/>
      <c r="BP39" s="294"/>
      <c r="BQ39" s="294"/>
      <c r="BR39" s="294"/>
      <c r="BS39" s="295"/>
      <c r="BT39" s="296"/>
      <c r="BU39" s="294"/>
      <c r="BV39" s="294"/>
      <c r="BW39" s="294"/>
      <c r="BX39" s="296"/>
      <c r="BY39" s="294"/>
      <c r="BZ39" s="294"/>
      <c r="CA39" s="295"/>
      <c r="CB39" s="298"/>
      <c r="CC39" s="299"/>
      <c r="CD39" s="299"/>
      <c r="CE39" s="299"/>
      <c r="CF39" s="299"/>
      <c r="CG39" s="299"/>
      <c r="CH39" s="299"/>
      <c r="CI39" s="299"/>
      <c r="CJ39" s="299"/>
      <c r="CK39" s="299"/>
      <c r="CL39" s="299"/>
      <c r="CM39" s="299"/>
      <c r="CN39" s="299"/>
      <c r="CO39" s="299"/>
      <c r="CP39" s="299"/>
      <c r="CQ39" s="299"/>
      <c r="CR39" s="299"/>
      <c r="CS39" s="299"/>
      <c r="CT39" s="299"/>
      <c r="CU39" s="299"/>
      <c r="CV39" s="299"/>
      <c r="CW39" s="299"/>
      <c r="CX39" s="299"/>
      <c r="CY39" s="299"/>
      <c r="CZ39" s="299"/>
      <c r="DA39" s="299"/>
      <c r="DB39" s="301"/>
      <c r="DC39" s="102"/>
      <c r="DD39" s="314"/>
    </row>
    <row r="40" spans="1:108" ht="12" customHeight="1">
      <c r="A40" s="315"/>
      <c r="C40" s="305" t="s">
        <v>123</v>
      </c>
      <c r="D40" s="248"/>
      <c r="E40" s="248"/>
      <c r="F40" s="248"/>
      <c r="G40" s="282"/>
      <c r="H40" s="285" t="e">
        <f>#REF!</f>
        <v>#REF!</v>
      </c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7"/>
      <c r="AH40" s="309" t="e">
        <f>#REF!</f>
        <v>#REF!</v>
      </c>
      <c r="AI40" s="310"/>
      <c r="AJ40" s="310"/>
      <c r="AK40" s="310"/>
      <c r="AL40" s="288" t="e">
        <f>#REF!</f>
        <v>#REF!</v>
      </c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90"/>
      <c r="AY40" s="288" t="e">
        <f>#REF!</f>
        <v>#REF!</v>
      </c>
      <c r="AZ40" s="289"/>
      <c r="BA40" s="289"/>
      <c r="BB40" s="289"/>
      <c r="BC40" s="289"/>
      <c r="BD40" s="289"/>
      <c r="BE40" s="289"/>
      <c r="BF40" s="289"/>
      <c r="BG40" s="290"/>
      <c r="BH40" s="266" t="e">
        <f>#REF!</f>
        <v>#REF!</v>
      </c>
      <c r="BI40" s="267"/>
      <c r="BJ40" s="267"/>
      <c r="BK40" s="267"/>
      <c r="BL40" s="267"/>
      <c r="BM40" s="268"/>
      <c r="BN40" s="267" t="e">
        <f>#REF!</f>
        <v>#REF!</v>
      </c>
      <c r="BO40" s="267"/>
      <c r="BP40" s="267"/>
      <c r="BQ40" s="267"/>
      <c r="BR40" s="267"/>
      <c r="BS40" s="268"/>
      <c r="BT40" s="266" t="e">
        <f>#REF!</f>
        <v>#REF!</v>
      </c>
      <c r="BU40" s="267"/>
      <c r="BV40" s="267"/>
      <c r="BW40" s="267"/>
      <c r="BX40" s="266" t="e">
        <f>#REF!</f>
        <v>#REF!</v>
      </c>
      <c r="BY40" s="267"/>
      <c r="BZ40" s="267"/>
      <c r="CA40" s="268"/>
      <c r="CB40" s="272" t="e">
        <f>#REF!</f>
        <v>#REF!</v>
      </c>
      <c r="CC40" s="297"/>
      <c r="CD40" s="297"/>
      <c r="CE40" s="297"/>
      <c r="CF40" s="297"/>
      <c r="CG40" s="297"/>
      <c r="CH40" s="297"/>
      <c r="CI40" s="297"/>
      <c r="CJ40" s="297"/>
      <c r="CK40" s="297"/>
      <c r="CL40" s="297"/>
      <c r="CM40" s="297"/>
      <c r="CN40" s="297"/>
      <c r="CO40" s="297"/>
      <c r="CP40" s="297"/>
      <c r="CQ40" s="297"/>
      <c r="CR40" s="297"/>
      <c r="CS40" s="297"/>
      <c r="CT40" s="273" t="e">
        <f>#REF!</f>
        <v>#REF!</v>
      </c>
      <c r="CU40" s="297"/>
      <c r="CV40" s="297"/>
      <c r="CW40" s="297"/>
      <c r="CX40" s="297"/>
      <c r="CY40" s="297"/>
      <c r="CZ40" s="297"/>
      <c r="DA40" s="297"/>
      <c r="DB40" s="300"/>
      <c r="DC40" s="103"/>
      <c r="DD40" s="314"/>
    </row>
    <row r="41" spans="1:108" ht="26.1" customHeight="1">
      <c r="A41" s="315"/>
      <c r="C41" s="306"/>
      <c r="D41" s="307"/>
      <c r="E41" s="307"/>
      <c r="F41" s="307"/>
      <c r="G41" s="308"/>
      <c r="H41" s="302" t="e">
        <f>#REF!</f>
        <v>#REF!</v>
      </c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4"/>
      <c r="AH41" s="309"/>
      <c r="AI41" s="310"/>
      <c r="AJ41" s="310"/>
      <c r="AK41" s="310"/>
      <c r="AL41" s="311"/>
      <c r="AM41" s="312"/>
      <c r="AN41" s="312"/>
      <c r="AO41" s="312"/>
      <c r="AP41" s="312"/>
      <c r="AQ41" s="312"/>
      <c r="AR41" s="312"/>
      <c r="AS41" s="312"/>
      <c r="AT41" s="312"/>
      <c r="AU41" s="312"/>
      <c r="AV41" s="312"/>
      <c r="AW41" s="312"/>
      <c r="AX41" s="313"/>
      <c r="AY41" s="311"/>
      <c r="AZ41" s="312"/>
      <c r="BA41" s="312"/>
      <c r="BB41" s="312"/>
      <c r="BC41" s="312"/>
      <c r="BD41" s="312"/>
      <c r="BE41" s="312"/>
      <c r="BF41" s="312"/>
      <c r="BG41" s="313"/>
      <c r="BH41" s="296"/>
      <c r="BI41" s="294"/>
      <c r="BJ41" s="294"/>
      <c r="BK41" s="294"/>
      <c r="BL41" s="294"/>
      <c r="BM41" s="295"/>
      <c r="BN41" s="294"/>
      <c r="BO41" s="294"/>
      <c r="BP41" s="294"/>
      <c r="BQ41" s="294"/>
      <c r="BR41" s="294"/>
      <c r="BS41" s="295"/>
      <c r="BT41" s="296"/>
      <c r="BU41" s="294"/>
      <c r="BV41" s="294"/>
      <c r="BW41" s="294"/>
      <c r="BX41" s="296"/>
      <c r="BY41" s="294"/>
      <c r="BZ41" s="294"/>
      <c r="CA41" s="295"/>
      <c r="CB41" s="298"/>
      <c r="CC41" s="299"/>
      <c r="CD41" s="299"/>
      <c r="CE41" s="299"/>
      <c r="CF41" s="299"/>
      <c r="CG41" s="299"/>
      <c r="CH41" s="299"/>
      <c r="CI41" s="299"/>
      <c r="CJ41" s="299"/>
      <c r="CK41" s="299"/>
      <c r="CL41" s="299"/>
      <c r="CM41" s="299"/>
      <c r="CN41" s="299"/>
      <c r="CO41" s="299"/>
      <c r="CP41" s="299"/>
      <c r="CQ41" s="299"/>
      <c r="CR41" s="299"/>
      <c r="CS41" s="299"/>
      <c r="CT41" s="299"/>
      <c r="CU41" s="299"/>
      <c r="CV41" s="299"/>
      <c r="CW41" s="299"/>
      <c r="CX41" s="299"/>
      <c r="CY41" s="299"/>
      <c r="CZ41" s="299"/>
      <c r="DA41" s="299"/>
      <c r="DB41" s="301"/>
      <c r="DC41" s="103"/>
      <c r="DD41" s="314"/>
    </row>
    <row r="42" spans="1:108" ht="12" customHeight="1">
      <c r="A42" s="315"/>
      <c r="C42" s="305" t="s">
        <v>124</v>
      </c>
      <c r="D42" s="248"/>
      <c r="E42" s="248"/>
      <c r="F42" s="248"/>
      <c r="G42" s="282"/>
      <c r="H42" s="285" t="e">
        <f>#REF!</f>
        <v>#REF!</v>
      </c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7"/>
      <c r="AH42" s="309" t="e">
        <f>#REF!</f>
        <v>#REF!</v>
      </c>
      <c r="AI42" s="310"/>
      <c r="AJ42" s="310"/>
      <c r="AK42" s="310"/>
      <c r="AL42" s="288" t="e">
        <f>#REF!</f>
        <v>#REF!</v>
      </c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90"/>
      <c r="AY42" s="288" t="e">
        <f>#REF!</f>
        <v>#REF!</v>
      </c>
      <c r="AZ42" s="289"/>
      <c r="BA42" s="289"/>
      <c r="BB42" s="289"/>
      <c r="BC42" s="289"/>
      <c r="BD42" s="289"/>
      <c r="BE42" s="289"/>
      <c r="BF42" s="289"/>
      <c r="BG42" s="290"/>
      <c r="BH42" s="266" t="e">
        <f>#REF!</f>
        <v>#REF!</v>
      </c>
      <c r="BI42" s="267"/>
      <c r="BJ42" s="267"/>
      <c r="BK42" s="267"/>
      <c r="BL42" s="267"/>
      <c r="BM42" s="268"/>
      <c r="BN42" s="267" t="e">
        <f>#REF!</f>
        <v>#REF!</v>
      </c>
      <c r="BO42" s="267"/>
      <c r="BP42" s="267"/>
      <c r="BQ42" s="267"/>
      <c r="BR42" s="267"/>
      <c r="BS42" s="268"/>
      <c r="BT42" s="266" t="e">
        <f>#REF!</f>
        <v>#REF!</v>
      </c>
      <c r="BU42" s="267"/>
      <c r="BV42" s="267"/>
      <c r="BW42" s="267"/>
      <c r="BX42" s="266" t="e">
        <f>#REF!</f>
        <v>#REF!</v>
      </c>
      <c r="BY42" s="267"/>
      <c r="BZ42" s="267"/>
      <c r="CA42" s="268"/>
      <c r="CB42" s="272" t="e">
        <f>#REF!</f>
        <v>#REF!</v>
      </c>
      <c r="CC42" s="297"/>
      <c r="CD42" s="297"/>
      <c r="CE42" s="297"/>
      <c r="CF42" s="297"/>
      <c r="CG42" s="297"/>
      <c r="CH42" s="297"/>
      <c r="CI42" s="297"/>
      <c r="CJ42" s="297"/>
      <c r="CK42" s="297"/>
      <c r="CL42" s="297"/>
      <c r="CM42" s="297"/>
      <c r="CN42" s="297"/>
      <c r="CO42" s="297"/>
      <c r="CP42" s="297"/>
      <c r="CQ42" s="297"/>
      <c r="CR42" s="297"/>
      <c r="CS42" s="297"/>
      <c r="CT42" s="273" t="e">
        <f>#REF!</f>
        <v>#REF!</v>
      </c>
      <c r="CU42" s="297"/>
      <c r="CV42" s="297"/>
      <c r="CW42" s="297"/>
      <c r="CX42" s="297"/>
      <c r="CY42" s="297"/>
      <c r="CZ42" s="297"/>
      <c r="DA42" s="297"/>
      <c r="DB42" s="300"/>
      <c r="DC42" s="103"/>
      <c r="DD42" s="314"/>
    </row>
    <row r="43" spans="1:108" ht="26.1" customHeight="1">
      <c r="A43" s="315"/>
      <c r="C43" s="306"/>
      <c r="D43" s="307"/>
      <c r="E43" s="307"/>
      <c r="F43" s="307"/>
      <c r="G43" s="308"/>
      <c r="H43" s="302" t="e">
        <f>#REF!</f>
        <v>#REF!</v>
      </c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4"/>
      <c r="AH43" s="309"/>
      <c r="AI43" s="310"/>
      <c r="AJ43" s="310"/>
      <c r="AK43" s="310"/>
      <c r="AL43" s="311"/>
      <c r="AM43" s="312"/>
      <c r="AN43" s="312"/>
      <c r="AO43" s="312"/>
      <c r="AP43" s="312"/>
      <c r="AQ43" s="312"/>
      <c r="AR43" s="312"/>
      <c r="AS43" s="312"/>
      <c r="AT43" s="312"/>
      <c r="AU43" s="312"/>
      <c r="AV43" s="312"/>
      <c r="AW43" s="312"/>
      <c r="AX43" s="313"/>
      <c r="AY43" s="311"/>
      <c r="AZ43" s="312"/>
      <c r="BA43" s="312"/>
      <c r="BB43" s="312"/>
      <c r="BC43" s="312"/>
      <c r="BD43" s="312"/>
      <c r="BE43" s="312"/>
      <c r="BF43" s="312"/>
      <c r="BG43" s="313"/>
      <c r="BH43" s="296"/>
      <c r="BI43" s="294"/>
      <c r="BJ43" s="294"/>
      <c r="BK43" s="294"/>
      <c r="BL43" s="294"/>
      <c r="BM43" s="295"/>
      <c r="BN43" s="294"/>
      <c r="BO43" s="294"/>
      <c r="BP43" s="294"/>
      <c r="BQ43" s="294"/>
      <c r="BR43" s="294"/>
      <c r="BS43" s="295"/>
      <c r="BT43" s="296"/>
      <c r="BU43" s="294"/>
      <c r="BV43" s="294"/>
      <c r="BW43" s="294"/>
      <c r="BX43" s="296"/>
      <c r="BY43" s="294"/>
      <c r="BZ43" s="294"/>
      <c r="CA43" s="295"/>
      <c r="CB43" s="298"/>
      <c r="CC43" s="299"/>
      <c r="CD43" s="299"/>
      <c r="CE43" s="299"/>
      <c r="CF43" s="299"/>
      <c r="CG43" s="299"/>
      <c r="CH43" s="299"/>
      <c r="CI43" s="299"/>
      <c r="CJ43" s="299"/>
      <c r="CK43" s="299"/>
      <c r="CL43" s="299"/>
      <c r="CM43" s="299"/>
      <c r="CN43" s="299"/>
      <c r="CO43" s="299"/>
      <c r="CP43" s="299"/>
      <c r="CQ43" s="299"/>
      <c r="CR43" s="299"/>
      <c r="CS43" s="299"/>
      <c r="CT43" s="299"/>
      <c r="CU43" s="299"/>
      <c r="CV43" s="299"/>
      <c r="CW43" s="299"/>
      <c r="CX43" s="299"/>
      <c r="CY43" s="299"/>
      <c r="CZ43" s="299"/>
      <c r="DA43" s="299"/>
      <c r="DB43" s="301"/>
      <c r="DC43" s="103"/>
      <c r="DD43" s="314"/>
    </row>
    <row r="44" spans="1:108" ht="12" customHeight="1">
      <c r="A44" s="315"/>
      <c r="C44" s="281" t="s">
        <v>152</v>
      </c>
      <c r="D44" s="248"/>
      <c r="E44" s="248"/>
      <c r="F44" s="248"/>
      <c r="G44" s="282"/>
      <c r="H44" s="285" t="e">
        <f>#REF!</f>
        <v>#REF!</v>
      </c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7"/>
      <c r="AH44" s="266" t="e">
        <f>#REF!</f>
        <v>#REF!</v>
      </c>
      <c r="AI44" s="267"/>
      <c r="AJ44" s="267"/>
      <c r="AK44" s="268"/>
      <c r="AL44" s="288" t="e">
        <f>#REF!</f>
        <v>#REF!</v>
      </c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90"/>
      <c r="AY44" s="288" t="e">
        <f>#REF!</f>
        <v>#REF!</v>
      </c>
      <c r="AZ44" s="289"/>
      <c r="BA44" s="289"/>
      <c r="BB44" s="289"/>
      <c r="BC44" s="289"/>
      <c r="BD44" s="289"/>
      <c r="BE44" s="289"/>
      <c r="BF44" s="289"/>
      <c r="BG44" s="290"/>
      <c r="BH44" s="266" t="e">
        <f>#REF!</f>
        <v>#REF!</v>
      </c>
      <c r="BI44" s="267"/>
      <c r="BJ44" s="267"/>
      <c r="BK44" s="267"/>
      <c r="BL44" s="267"/>
      <c r="BM44" s="268"/>
      <c r="BN44" s="266" t="e">
        <f>#REF!</f>
        <v>#REF!</v>
      </c>
      <c r="BO44" s="267"/>
      <c r="BP44" s="267"/>
      <c r="BQ44" s="267"/>
      <c r="BR44" s="267"/>
      <c r="BS44" s="268"/>
      <c r="BT44" s="266" t="e">
        <f>#REF!</f>
        <v>#REF!</v>
      </c>
      <c r="BU44" s="267"/>
      <c r="BV44" s="267"/>
      <c r="BW44" s="268"/>
      <c r="BX44" s="266" t="e">
        <f>#REF!</f>
        <v>#REF!</v>
      </c>
      <c r="BY44" s="267"/>
      <c r="BZ44" s="267"/>
      <c r="CA44" s="268"/>
      <c r="CB44" s="272" t="e">
        <f>#REF!</f>
        <v>#REF!</v>
      </c>
      <c r="CC44" s="273"/>
      <c r="CD44" s="273"/>
      <c r="CE44" s="273"/>
      <c r="CF44" s="273"/>
      <c r="CG44" s="273"/>
      <c r="CH44" s="273"/>
      <c r="CI44" s="273"/>
      <c r="CJ44" s="273"/>
      <c r="CK44" s="273"/>
      <c r="CL44" s="273"/>
      <c r="CM44" s="273"/>
      <c r="CN44" s="273"/>
      <c r="CO44" s="273"/>
      <c r="CP44" s="273"/>
      <c r="CQ44" s="273"/>
      <c r="CR44" s="273"/>
      <c r="CS44" s="273"/>
      <c r="CT44" s="273" t="e">
        <f>#REF!</f>
        <v>#REF!</v>
      </c>
      <c r="CU44" s="273"/>
      <c r="CV44" s="273"/>
      <c r="CW44" s="273"/>
      <c r="CX44" s="273"/>
      <c r="CY44" s="273"/>
      <c r="CZ44" s="273"/>
      <c r="DA44" s="273"/>
      <c r="DB44" s="276"/>
      <c r="DC44" s="103"/>
      <c r="DD44" s="314"/>
    </row>
    <row r="45" spans="1:108" ht="26.1" customHeight="1">
      <c r="A45" s="315"/>
      <c r="C45" s="283"/>
      <c r="D45" s="225"/>
      <c r="E45" s="225"/>
      <c r="F45" s="225"/>
      <c r="G45" s="284"/>
      <c r="H45" s="278" t="e">
        <f>#REF!</f>
        <v>#REF!</v>
      </c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80"/>
      <c r="AH45" s="269"/>
      <c r="AI45" s="270"/>
      <c r="AJ45" s="270"/>
      <c r="AK45" s="271"/>
      <c r="AL45" s="291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3"/>
      <c r="AY45" s="291"/>
      <c r="AZ45" s="292"/>
      <c r="BA45" s="292"/>
      <c r="BB45" s="292"/>
      <c r="BC45" s="292"/>
      <c r="BD45" s="292"/>
      <c r="BE45" s="292"/>
      <c r="BF45" s="292"/>
      <c r="BG45" s="293"/>
      <c r="BH45" s="269"/>
      <c r="BI45" s="270"/>
      <c r="BJ45" s="270"/>
      <c r="BK45" s="270"/>
      <c r="BL45" s="270"/>
      <c r="BM45" s="271"/>
      <c r="BN45" s="269"/>
      <c r="BO45" s="270"/>
      <c r="BP45" s="270"/>
      <c r="BQ45" s="270"/>
      <c r="BR45" s="270"/>
      <c r="BS45" s="271"/>
      <c r="BT45" s="269"/>
      <c r="BU45" s="270"/>
      <c r="BV45" s="270"/>
      <c r="BW45" s="271"/>
      <c r="BX45" s="269"/>
      <c r="BY45" s="270"/>
      <c r="BZ45" s="270"/>
      <c r="CA45" s="271"/>
      <c r="CB45" s="274"/>
      <c r="CC45" s="275"/>
      <c r="CD45" s="275"/>
      <c r="CE45" s="275"/>
      <c r="CF45" s="275"/>
      <c r="CG45" s="275"/>
      <c r="CH45" s="275"/>
      <c r="CI45" s="275"/>
      <c r="CJ45" s="275"/>
      <c r="CK45" s="275"/>
      <c r="CL45" s="275"/>
      <c r="CM45" s="275"/>
      <c r="CN45" s="275"/>
      <c r="CO45" s="275"/>
      <c r="CP45" s="275"/>
      <c r="CQ45" s="275"/>
      <c r="CR45" s="275"/>
      <c r="CS45" s="275"/>
      <c r="CT45" s="275"/>
      <c r="CU45" s="275"/>
      <c r="CV45" s="275"/>
      <c r="CW45" s="275"/>
      <c r="CX45" s="275"/>
      <c r="CY45" s="275"/>
      <c r="CZ45" s="275"/>
      <c r="DA45" s="275"/>
      <c r="DB45" s="277"/>
      <c r="DC45" s="103"/>
      <c r="DD45" s="314"/>
    </row>
    <row r="46" spans="1:108" ht="12" customHeight="1">
      <c r="A46" s="315"/>
      <c r="C46" s="251" t="s">
        <v>127</v>
      </c>
      <c r="D46" s="251"/>
      <c r="E46" s="251"/>
      <c r="F46" s="251"/>
      <c r="G46" s="251"/>
      <c r="H46" s="251"/>
      <c r="I46" s="251"/>
      <c r="J46" s="251"/>
      <c r="K46" s="251"/>
      <c r="L46" s="251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8" t="e">
        <f>VLOOKUP(#REF!,#REF!,25,0)&amp;"・"&amp;VLOOKUP(#REF!,#REF!,27,0)&amp;"・"&amp;VLOOKUP(#REF!,#REF!,29,0)</f>
        <v>#REF!</v>
      </c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9" t="s">
        <v>128</v>
      </c>
      <c r="AZ46" s="247"/>
      <c r="BA46" s="247"/>
      <c r="BB46" s="247"/>
      <c r="BC46" s="247"/>
      <c r="BD46" s="247"/>
      <c r="BE46" s="247"/>
      <c r="BF46" s="247"/>
      <c r="BG46" s="260"/>
      <c r="BH46" s="255" t="e">
        <f>IF($C46="","",VLOOKUP($C46,#REF!,7)&amp;"　"&amp;VLOOKUP($C46,#REF!,8))</f>
        <v>#REF!</v>
      </c>
      <c r="BI46" s="255"/>
      <c r="BJ46" s="255"/>
      <c r="BK46" s="255"/>
      <c r="BL46" s="255"/>
      <c r="BM46" s="255"/>
      <c r="BN46" s="255"/>
      <c r="BO46" s="255"/>
      <c r="BP46" s="255"/>
      <c r="BQ46" s="255"/>
      <c r="BR46" s="255"/>
      <c r="BS46" s="255"/>
      <c r="BT46" s="250" t="e">
        <f>IF($C46="","",VLOOKUP($C46,#REF!,4)&amp;"年")</f>
        <v>#REF!</v>
      </c>
      <c r="BU46" s="250"/>
      <c r="BV46" s="250"/>
      <c r="BW46" s="250"/>
      <c r="BX46" s="255" t="str">
        <f>IF($D46="","",VLOOKUP($D46,#REF!,7)&amp;"　"&amp;VLOOKUP($D46,#REF!,8))</f>
        <v/>
      </c>
      <c r="BY46" s="255"/>
      <c r="BZ46" s="255"/>
      <c r="CA46" s="255"/>
      <c r="CB46" s="255"/>
      <c r="CC46" s="255"/>
      <c r="CD46" s="255"/>
      <c r="CE46" s="255"/>
      <c r="CF46" s="255"/>
      <c r="CG46" s="255"/>
      <c r="CH46" s="255"/>
      <c r="CI46" s="255"/>
      <c r="CJ46" s="250" t="str">
        <f>IF($D46="","",VLOOKUP($D46,#REF!,4)&amp;"年")</f>
        <v/>
      </c>
      <c r="CK46" s="250"/>
      <c r="CL46" s="250"/>
      <c r="CM46" s="250"/>
      <c r="CN46" s="255" t="str">
        <f>IF($E46="","",VLOOKUP($E46,#REF!,7)&amp;"　"&amp;VLOOKUP($E46,#REF!,8))</f>
        <v/>
      </c>
      <c r="CO46" s="255"/>
      <c r="CP46" s="255"/>
      <c r="CQ46" s="255"/>
      <c r="CR46" s="255"/>
      <c r="CS46" s="255"/>
      <c r="CT46" s="255"/>
      <c r="CU46" s="255"/>
      <c r="CV46" s="255"/>
      <c r="CW46" s="255"/>
      <c r="CX46" s="255"/>
      <c r="CY46" s="255"/>
      <c r="CZ46" s="250" t="str">
        <f>IF($E46="","",VLOOKUP($E46,#REF!,4)&amp;"年")</f>
        <v/>
      </c>
      <c r="DA46" s="250"/>
      <c r="DB46" s="250"/>
      <c r="DC46" s="103"/>
      <c r="DD46" s="314"/>
    </row>
    <row r="47" spans="1:108" ht="34.5" customHeight="1">
      <c r="A47" s="315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3" t="e">
        <f>VLOOKUP(#REF!,#REF!,5,0)&amp;"　"&amp;VLOOKUP(#REF!,#REF!,10,0)</f>
        <v>#REF!</v>
      </c>
      <c r="N47" s="253" ph="1"/>
      <c r="O47" s="253" ph="1"/>
      <c r="P47" s="253" ph="1"/>
      <c r="Q47" s="253" ph="1"/>
      <c r="R47" s="253" ph="1"/>
      <c r="S47" s="253" ph="1"/>
      <c r="T47" s="253" ph="1"/>
      <c r="U47" s="253" ph="1"/>
      <c r="V47" s="253" ph="1"/>
      <c r="W47" s="253" ph="1"/>
      <c r="X47" s="253" ph="1"/>
      <c r="Y47" s="253" ph="1"/>
      <c r="Z47" s="253" ph="1"/>
      <c r="AA47" s="253" ph="1"/>
      <c r="AB47" s="253" ph="1"/>
      <c r="AC47" s="253" ph="1"/>
      <c r="AD47" s="253" ph="1"/>
      <c r="AE47" s="253" ph="1"/>
      <c r="AF47" s="253" ph="1"/>
      <c r="AG47" s="253" ph="1"/>
      <c r="AH47" s="253" ph="1"/>
      <c r="AI47" s="253" ph="1"/>
      <c r="AJ47" s="253" ph="1"/>
      <c r="AK47" s="253" ph="1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61"/>
      <c r="AZ47" s="239"/>
      <c r="BA47" s="239"/>
      <c r="BB47" s="239"/>
      <c r="BC47" s="239"/>
      <c r="BD47" s="239"/>
      <c r="BE47" s="239"/>
      <c r="BF47" s="239"/>
      <c r="BG47" s="262"/>
      <c r="BH47" s="256" t="e">
        <f>IF($C46="","",VLOOKUP($C46,#REF!,5)&amp;"　"&amp;VLOOKUP($C46,#REF!,6))</f>
        <v>#REF!</v>
      </c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0"/>
      <c r="BU47" s="250"/>
      <c r="BV47" s="250"/>
      <c r="BW47" s="250"/>
      <c r="BX47" s="256" t="str">
        <f>IF($D46="","",VLOOKUP($D46,#REF!,5)&amp;"　"&amp;VLOOKUP($D46,#REF!,6))</f>
        <v/>
      </c>
      <c r="BY47" s="256"/>
      <c r="BZ47" s="256"/>
      <c r="CA47" s="256"/>
      <c r="CB47" s="256"/>
      <c r="CC47" s="256"/>
      <c r="CD47" s="256"/>
      <c r="CE47" s="256"/>
      <c r="CF47" s="256"/>
      <c r="CG47" s="256"/>
      <c r="CH47" s="256"/>
      <c r="CI47" s="256"/>
      <c r="CJ47" s="250"/>
      <c r="CK47" s="250"/>
      <c r="CL47" s="250"/>
      <c r="CM47" s="250"/>
      <c r="CN47" s="256" t="str">
        <f>IF($E46="","",VLOOKUP($E46,#REF!,5)&amp;"　"&amp;VLOOKUP($E46,#REF!,6))</f>
        <v/>
      </c>
      <c r="CO47" s="256"/>
      <c r="CP47" s="256"/>
      <c r="CQ47" s="256"/>
      <c r="CR47" s="256"/>
      <c r="CS47" s="256"/>
      <c r="CT47" s="256"/>
      <c r="CU47" s="256"/>
      <c r="CV47" s="256"/>
      <c r="CW47" s="256"/>
      <c r="CX47" s="256"/>
      <c r="CY47" s="256"/>
      <c r="CZ47" s="250"/>
      <c r="DA47" s="250"/>
      <c r="DB47" s="250"/>
      <c r="DD47" s="314"/>
    </row>
    <row r="48" spans="1:108" ht="12" customHeight="1">
      <c r="A48" s="104"/>
      <c r="C48" s="251" t="s">
        <v>130</v>
      </c>
      <c r="D48" s="251"/>
      <c r="E48" s="251"/>
      <c r="F48" s="251"/>
      <c r="G48" s="251"/>
      <c r="H48" s="251"/>
      <c r="I48" s="251"/>
      <c r="J48" s="251"/>
      <c r="K48" s="251"/>
      <c r="L48" s="251"/>
      <c r="M48" s="255" t="e">
        <f>VLOOKUP(#REF!,#REF!,15,0)&amp;"　"&amp;VLOOKUP(#REF!,#REF!,20,0)</f>
        <v>#REF!</v>
      </c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8" t="e">
        <f>VLOOKUP(#REF!,#REF!,25,0)&amp;"・"&amp;VLOOKUP(#REF!,#REF!,27,0)&amp;"・"&amp;VLOOKUP(#REF!,#REF!,29,0)</f>
        <v>#REF!</v>
      </c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61"/>
      <c r="AZ48" s="239"/>
      <c r="BA48" s="239"/>
      <c r="BB48" s="239"/>
      <c r="BC48" s="239"/>
      <c r="BD48" s="239"/>
      <c r="BE48" s="239"/>
      <c r="BF48" s="239"/>
      <c r="BG48" s="262"/>
      <c r="BH48" s="252" t="str">
        <f>PHONETIC(BH49)</f>
        <v/>
      </c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0"/>
      <c r="BU48" s="250"/>
      <c r="BV48" s="250"/>
      <c r="BW48" s="250"/>
      <c r="BX48" s="249" t="str">
        <f>PHONETIC(BX49)</f>
        <v/>
      </c>
      <c r="BY48" s="249"/>
      <c r="BZ48" s="249"/>
      <c r="CA48" s="249"/>
      <c r="CB48" s="249"/>
      <c r="CC48" s="249"/>
      <c r="CD48" s="249"/>
      <c r="CE48" s="249"/>
      <c r="CF48" s="249"/>
      <c r="CG48" s="249"/>
      <c r="CH48" s="249"/>
      <c r="CI48" s="249"/>
      <c r="CJ48" s="250"/>
      <c r="CK48" s="250"/>
      <c r="CL48" s="250"/>
      <c r="CM48" s="250"/>
      <c r="CN48" s="251"/>
      <c r="CO48" s="251"/>
      <c r="CP48" s="251"/>
      <c r="CQ48" s="251"/>
      <c r="CR48" s="251"/>
      <c r="CS48" s="251"/>
      <c r="CT48" s="251"/>
      <c r="CU48" s="251"/>
      <c r="CV48" s="251"/>
      <c r="CW48" s="251"/>
      <c r="CX48" s="251"/>
      <c r="CY48" s="251"/>
      <c r="CZ48" s="251"/>
      <c r="DA48" s="251"/>
      <c r="DB48" s="251"/>
      <c r="DD48" s="314"/>
    </row>
    <row r="49" spans="1:111" ht="34.5" customHeight="1">
      <c r="A49" s="104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3" t="e">
        <f>VLOOKUP(#REF!,#REF!,5,0)&amp;"　"&amp;VLOOKUP(#REF!,#REF!,10,0)</f>
        <v>#REF!</v>
      </c>
      <c r="N49" s="253" ph="1"/>
      <c r="O49" s="253" ph="1"/>
      <c r="P49" s="253" ph="1"/>
      <c r="Q49" s="253" ph="1"/>
      <c r="R49" s="253" ph="1"/>
      <c r="S49" s="253" ph="1"/>
      <c r="T49" s="253" ph="1"/>
      <c r="U49" s="253" ph="1"/>
      <c r="V49" s="253" ph="1"/>
      <c r="W49" s="253" ph="1"/>
      <c r="X49" s="253" ph="1"/>
      <c r="Y49" s="253" ph="1"/>
      <c r="Z49" s="253" ph="1"/>
      <c r="AA49" s="253" ph="1"/>
      <c r="AB49" s="253" ph="1"/>
      <c r="AC49" s="253" ph="1"/>
      <c r="AD49" s="253" ph="1"/>
      <c r="AE49" s="253" ph="1"/>
      <c r="AF49" s="253" ph="1"/>
      <c r="AG49" s="253" ph="1"/>
      <c r="AH49" s="253" ph="1"/>
      <c r="AI49" s="253" ph="1"/>
      <c r="AJ49" s="253" ph="1"/>
      <c r="AK49" s="253" ph="1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63"/>
      <c r="AZ49" s="264"/>
      <c r="BA49" s="264"/>
      <c r="BB49" s="264"/>
      <c r="BC49" s="264"/>
      <c r="BD49" s="264"/>
      <c r="BE49" s="264"/>
      <c r="BF49" s="264"/>
      <c r="BG49" s="265"/>
      <c r="BH49" s="254" ph="1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0"/>
      <c r="BU49" s="250"/>
      <c r="BV49" s="250"/>
      <c r="BW49" s="250"/>
      <c r="BX49" s="254"/>
      <c r="BY49" s="254"/>
      <c r="BZ49" s="254"/>
      <c r="CA49" s="254"/>
      <c r="CB49" s="254"/>
      <c r="CC49" s="254"/>
      <c r="CD49" s="254"/>
      <c r="CE49" s="254"/>
      <c r="CF49" s="254"/>
      <c r="CG49" s="254"/>
      <c r="CH49" s="254"/>
      <c r="CI49" s="254"/>
      <c r="CJ49" s="250"/>
      <c r="CK49" s="250"/>
      <c r="CL49" s="250"/>
      <c r="CM49" s="250"/>
      <c r="CN49" s="251"/>
      <c r="CO49" s="251"/>
      <c r="CP49" s="251"/>
      <c r="CQ49" s="251"/>
      <c r="CR49" s="251"/>
      <c r="CS49" s="251"/>
      <c r="CT49" s="251"/>
      <c r="CU49" s="251"/>
      <c r="CV49" s="251"/>
      <c r="CW49" s="252"/>
      <c r="CX49" s="252"/>
      <c r="CY49" s="252"/>
      <c r="CZ49" s="252"/>
      <c r="DA49" s="252"/>
      <c r="DB49" s="252"/>
      <c r="DD49" s="314"/>
    </row>
    <row r="50" spans="1:111" s="105" customFormat="1" ht="18" customHeight="1">
      <c r="A50" s="104"/>
      <c r="C50" s="106"/>
      <c r="D50" s="107"/>
      <c r="E50" s="246" t="s">
        <v>131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107"/>
      <c r="BG50" s="107"/>
      <c r="BI50" s="108"/>
      <c r="BJ50" s="108"/>
      <c r="BL50" s="108"/>
      <c r="BM50" s="108"/>
      <c r="BN50" s="108"/>
      <c r="BO50" s="108"/>
      <c r="BP50" s="108"/>
      <c r="BQ50" s="108"/>
      <c r="BR50" s="108"/>
      <c r="BV50" s="247"/>
      <c r="BW50" s="247"/>
      <c r="BX50" s="247"/>
      <c r="BY50" s="247"/>
      <c r="BZ50" s="247"/>
      <c r="CA50" s="247"/>
      <c r="CB50" s="247"/>
      <c r="CC50" s="247"/>
      <c r="CD50" s="248" t="s">
        <v>132</v>
      </c>
      <c r="CE50" s="248"/>
      <c r="CF50" s="248"/>
      <c r="CG50" s="247"/>
      <c r="CH50" s="247"/>
      <c r="CI50" s="247"/>
      <c r="CJ50" s="247"/>
      <c r="CK50" s="225" t="s">
        <v>133</v>
      </c>
      <c r="CL50" s="225"/>
      <c r="CM50" s="225"/>
      <c r="CN50" s="247"/>
      <c r="CO50" s="247"/>
      <c r="CP50" s="247"/>
      <c r="CQ50" s="247"/>
      <c r="CR50" s="235" t="s">
        <v>134</v>
      </c>
      <c r="CS50" s="235"/>
      <c r="CT50" s="235"/>
      <c r="CW50" s="107"/>
      <c r="CX50" s="107"/>
      <c r="CY50" s="109"/>
      <c r="CZ50" s="107"/>
      <c r="DA50" s="107"/>
      <c r="DB50" s="110"/>
      <c r="DD50" s="111"/>
    </row>
    <row r="51" spans="1:111" ht="9.9" customHeight="1">
      <c r="A51" s="104"/>
      <c r="C51" s="112"/>
      <c r="DB51" s="103"/>
      <c r="DC51" s="112"/>
      <c r="DG51" s="111"/>
    </row>
    <row r="52" spans="1:111" ht="9.75" customHeight="1">
      <c r="A52" s="104"/>
      <c r="C52" s="112"/>
      <c r="E52" s="236" t="s">
        <v>135</v>
      </c>
      <c r="F52" s="236"/>
      <c r="G52" s="236"/>
      <c r="H52" s="236"/>
      <c r="I52" s="236"/>
      <c r="J52" s="236"/>
      <c r="K52" s="236"/>
      <c r="L52" s="236"/>
      <c r="M52" s="237"/>
      <c r="N52" s="238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113"/>
      <c r="BA52" s="113"/>
      <c r="BB52" s="113"/>
      <c r="BD52" s="226" t="s">
        <v>136</v>
      </c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41" t="s">
        <v>137</v>
      </c>
      <c r="BP52" s="241"/>
      <c r="BQ52" s="243"/>
      <c r="BR52" s="243"/>
      <c r="BS52" s="243"/>
      <c r="BT52" s="243"/>
      <c r="BU52" s="243"/>
      <c r="BV52" s="243"/>
      <c r="BW52" s="243"/>
      <c r="BX52" s="243"/>
      <c r="BY52" s="226" t="s">
        <v>138</v>
      </c>
      <c r="BZ52" s="226"/>
      <c r="CA52" s="239"/>
      <c r="CB52" s="239"/>
      <c r="CC52" s="239"/>
      <c r="CD52" s="239"/>
      <c r="CE52" s="239"/>
      <c r="CF52" s="239"/>
      <c r="CG52" s="239"/>
      <c r="CH52" s="239"/>
      <c r="CI52" s="226" t="s">
        <v>139</v>
      </c>
      <c r="CJ52" s="226"/>
      <c r="CK52" s="239"/>
      <c r="CL52" s="239"/>
      <c r="CM52" s="239"/>
      <c r="CN52" s="239"/>
      <c r="CO52" s="239"/>
      <c r="CP52" s="239"/>
      <c r="CQ52" s="239"/>
      <c r="CR52" s="239"/>
      <c r="CS52" s="239"/>
      <c r="CT52" s="239"/>
      <c r="CU52" s="114"/>
      <c r="CV52" s="114"/>
      <c r="CW52" s="114"/>
      <c r="CX52" s="114"/>
      <c r="CY52" s="103"/>
      <c r="DB52" s="103"/>
      <c r="DC52" s="112"/>
      <c r="DG52" s="111"/>
    </row>
    <row r="53" spans="1:111" ht="9.75" customHeight="1">
      <c r="A53" s="104"/>
      <c r="C53" s="112"/>
      <c r="D53" s="115"/>
      <c r="E53" s="236"/>
      <c r="F53" s="236"/>
      <c r="G53" s="236"/>
      <c r="H53" s="236"/>
      <c r="I53" s="236"/>
      <c r="J53" s="236"/>
      <c r="K53" s="236"/>
      <c r="L53" s="236"/>
      <c r="M53" s="237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113"/>
      <c r="BA53" s="113"/>
      <c r="BB53" s="113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42"/>
      <c r="BP53" s="242"/>
      <c r="BQ53" s="244"/>
      <c r="BR53" s="244"/>
      <c r="BS53" s="244"/>
      <c r="BT53" s="244"/>
      <c r="BU53" s="244"/>
      <c r="BV53" s="244"/>
      <c r="BW53" s="244"/>
      <c r="BX53" s="244"/>
      <c r="BY53" s="245"/>
      <c r="BZ53" s="245"/>
      <c r="CA53" s="240"/>
      <c r="CB53" s="240"/>
      <c r="CC53" s="240"/>
      <c r="CD53" s="240"/>
      <c r="CE53" s="240"/>
      <c r="CF53" s="240"/>
      <c r="CG53" s="240"/>
      <c r="CH53" s="240"/>
      <c r="CI53" s="245"/>
      <c r="CJ53" s="245"/>
      <c r="CK53" s="240"/>
      <c r="CL53" s="240"/>
      <c r="CM53" s="240"/>
      <c r="CN53" s="240"/>
      <c r="CO53" s="240"/>
      <c r="CP53" s="240"/>
      <c r="CQ53" s="240"/>
      <c r="CR53" s="240"/>
      <c r="CS53" s="240"/>
      <c r="CT53" s="240"/>
      <c r="CU53" s="114"/>
      <c r="CV53" s="114"/>
      <c r="CW53" s="114"/>
      <c r="CX53" s="114"/>
      <c r="CY53" s="103"/>
      <c r="DB53" s="103"/>
      <c r="DC53" s="112"/>
      <c r="DG53" s="111"/>
    </row>
    <row r="54" spans="1:111" ht="10.5" customHeight="1">
      <c r="A54" s="104"/>
      <c r="C54" s="112"/>
      <c r="D54" s="116"/>
      <c r="E54" s="116"/>
      <c r="F54" s="116"/>
      <c r="G54" s="116"/>
      <c r="H54" s="116"/>
      <c r="I54" s="116"/>
      <c r="J54" s="116"/>
      <c r="K54" s="116"/>
      <c r="L54" s="116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03"/>
      <c r="BA54" s="103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Y54" s="103"/>
      <c r="DC54" s="112"/>
      <c r="DD54" s="111"/>
    </row>
    <row r="55" spans="1:111" s="105" customFormat="1" ht="12" customHeight="1">
      <c r="A55" s="104"/>
      <c r="C55" s="118"/>
      <c r="E55" s="227" t="s">
        <v>97</v>
      </c>
      <c r="F55" s="227"/>
      <c r="G55" s="227"/>
      <c r="H55" s="227"/>
      <c r="I55" s="227"/>
      <c r="J55" s="227"/>
      <c r="K55" s="227"/>
      <c r="L55" s="227"/>
      <c r="N55" s="228" t="str">
        <f>PHONETIC(N56)</f>
        <v/>
      </c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8"/>
      <c r="AU55" s="228"/>
      <c r="AV55" s="228"/>
      <c r="AW55" s="228"/>
      <c r="AX55" s="228"/>
      <c r="AY55" s="228"/>
      <c r="AZ55" s="119"/>
      <c r="BA55" s="119"/>
      <c r="BB55" s="119"/>
      <c r="BK55" s="229"/>
      <c r="BL55" s="229"/>
      <c r="BM55" s="229"/>
      <c r="BN55" s="229"/>
      <c r="BO55" s="229"/>
      <c r="BP55" s="229"/>
      <c r="BQ55" s="229"/>
      <c r="BR55" s="229"/>
      <c r="BS55" s="229"/>
      <c r="BT55" s="229"/>
      <c r="BU55" s="229"/>
      <c r="BV55" s="229"/>
      <c r="BW55" s="229"/>
      <c r="BX55" s="229"/>
      <c r="BY55" s="229"/>
      <c r="BZ55" s="229"/>
      <c r="CA55" s="229"/>
      <c r="CB55" s="229"/>
      <c r="CC55" s="229"/>
      <c r="CD55" s="229"/>
      <c r="CE55" s="229"/>
      <c r="CF55" s="229"/>
      <c r="CG55" s="229"/>
      <c r="CH55" s="229"/>
      <c r="CI55" s="229"/>
      <c r="CJ55" s="229"/>
      <c r="CK55" s="229"/>
      <c r="CL55" s="229"/>
      <c r="CM55" s="229"/>
      <c r="CN55" s="229"/>
      <c r="CO55" s="229"/>
      <c r="CP55" s="229"/>
      <c r="CQ55" s="229"/>
      <c r="CR55" s="229"/>
      <c r="CS55" s="229"/>
      <c r="CT55" s="120"/>
      <c r="CU55" s="120"/>
      <c r="CV55" s="212" t="s">
        <v>140</v>
      </c>
      <c r="CW55" s="213"/>
      <c r="CX55" s="213"/>
      <c r="CY55" s="214"/>
      <c r="DB55" s="103"/>
      <c r="DC55" s="118"/>
      <c r="DG55" s="111"/>
    </row>
    <row r="56" spans="1:111" s="105" customFormat="1" ht="9.75" customHeight="1">
      <c r="A56" s="104"/>
      <c r="C56" s="118"/>
      <c r="E56" s="231" t="s">
        <v>96</v>
      </c>
      <c r="F56" s="232"/>
      <c r="G56" s="232"/>
      <c r="H56" s="232"/>
      <c r="I56" s="232"/>
      <c r="J56" s="232"/>
      <c r="K56" s="232"/>
      <c r="L56" s="232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  <c r="AO56" s="233"/>
      <c r="AP56" s="233"/>
      <c r="AQ56" s="233"/>
      <c r="AR56" s="233"/>
      <c r="AS56" s="233"/>
      <c r="AT56" s="233"/>
      <c r="AU56" s="233"/>
      <c r="AV56" s="233"/>
      <c r="AW56" s="233"/>
      <c r="AX56" s="233"/>
      <c r="AY56" s="233"/>
      <c r="AZ56" s="121"/>
      <c r="BA56" s="121"/>
      <c r="BB56" s="121"/>
      <c r="BC56" s="226" t="s">
        <v>141</v>
      </c>
      <c r="BD56" s="226"/>
      <c r="BE56" s="226"/>
      <c r="BF56" s="226"/>
      <c r="BG56" s="226"/>
      <c r="BH56" s="226"/>
      <c r="BI56" s="122"/>
      <c r="BJ56" s="122"/>
      <c r="BK56" s="229"/>
      <c r="BL56" s="229"/>
      <c r="BM56" s="229"/>
      <c r="BN56" s="229"/>
      <c r="BO56" s="229"/>
      <c r="BP56" s="229"/>
      <c r="BQ56" s="229"/>
      <c r="BR56" s="229"/>
      <c r="BS56" s="229"/>
      <c r="BT56" s="229"/>
      <c r="BU56" s="229"/>
      <c r="BV56" s="229"/>
      <c r="BW56" s="229"/>
      <c r="BX56" s="229"/>
      <c r="BY56" s="229"/>
      <c r="BZ56" s="229"/>
      <c r="CA56" s="229"/>
      <c r="CB56" s="229"/>
      <c r="CC56" s="229"/>
      <c r="CD56" s="229"/>
      <c r="CE56" s="229"/>
      <c r="CF56" s="229"/>
      <c r="CG56" s="229"/>
      <c r="CH56" s="229"/>
      <c r="CI56" s="229"/>
      <c r="CJ56" s="229"/>
      <c r="CK56" s="229"/>
      <c r="CL56" s="229"/>
      <c r="CM56" s="229"/>
      <c r="CN56" s="229"/>
      <c r="CO56" s="229"/>
      <c r="CP56" s="229"/>
      <c r="CQ56" s="229"/>
      <c r="CR56" s="229"/>
      <c r="CS56" s="229"/>
      <c r="CT56" s="120"/>
      <c r="CU56" s="120"/>
      <c r="CV56" s="215"/>
      <c r="CW56" s="216"/>
      <c r="CX56" s="216"/>
      <c r="CY56" s="217"/>
      <c r="DB56" s="103"/>
      <c r="DC56" s="118"/>
      <c r="DG56" s="111"/>
    </row>
    <row r="57" spans="1:111" s="105" customFormat="1" ht="9.75" customHeight="1">
      <c r="A57" s="104"/>
      <c r="C57" s="118"/>
      <c r="D57" s="103"/>
      <c r="E57" s="232"/>
      <c r="F57" s="232"/>
      <c r="G57" s="232"/>
      <c r="H57" s="232"/>
      <c r="I57" s="232"/>
      <c r="J57" s="232"/>
      <c r="K57" s="232"/>
      <c r="L57" s="232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34"/>
      <c r="AX57" s="234"/>
      <c r="AY57" s="234"/>
      <c r="AZ57" s="121"/>
      <c r="BA57" s="121"/>
      <c r="BB57" s="121"/>
      <c r="BC57" s="226"/>
      <c r="BD57" s="226"/>
      <c r="BE57" s="226"/>
      <c r="BF57" s="226"/>
      <c r="BG57" s="226"/>
      <c r="BH57" s="226"/>
      <c r="BI57" s="122"/>
      <c r="BJ57" s="122"/>
      <c r="BK57" s="230"/>
      <c r="BL57" s="230"/>
      <c r="BM57" s="230"/>
      <c r="BN57" s="230"/>
      <c r="BO57" s="230"/>
      <c r="BP57" s="230"/>
      <c r="BQ57" s="230"/>
      <c r="BR57" s="230"/>
      <c r="BS57" s="230"/>
      <c r="BT57" s="230"/>
      <c r="BU57" s="230"/>
      <c r="BV57" s="230"/>
      <c r="BW57" s="230"/>
      <c r="BX57" s="230"/>
      <c r="BY57" s="230"/>
      <c r="BZ57" s="230"/>
      <c r="CA57" s="230"/>
      <c r="CB57" s="230"/>
      <c r="CC57" s="230"/>
      <c r="CD57" s="230"/>
      <c r="CE57" s="230"/>
      <c r="CF57" s="230"/>
      <c r="CG57" s="230"/>
      <c r="CH57" s="230"/>
      <c r="CI57" s="230"/>
      <c r="CJ57" s="230"/>
      <c r="CK57" s="230"/>
      <c r="CL57" s="230"/>
      <c r="CM57" s="230"/>
      <c r="CN57" s="230"/>
      <c r="CO57" s="230"/>
      <c r="CP57" s="230"/>
      <c r="CQ57" s="230"/>
      <c r="CR57" s="230"/>
      <c r="CS57" s="230"/>
      <c r="CT57" s="120"/>
      <c r="CU57" s="120"/>
      <c r="CV57" s="218"/>
      <c r="CW57" s="219"/>
      <c r="CX57" s="219"/>
      <c r="CY57" s="220"/>
      <c r="DB57" s="103"/>
      <c r="DC57" s="118"/>
      <c r="DG57" s="111"/>
    </row>
    <row r="58" spans="1:111" ht="6.9" customHeight="1">
      <c r="A58" s="104"/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Y58" s="103"/>
      <c r="DC58" s="112"/>
      <c r="DD58" s="111"/>
    </row>
    <row r="59" spans="1:111" ht="22.35" customHeight="1">
      <c r="A59" s="104"/>
      <c r="C59" s="125"/>
      <c r="D59" s="222" t="s">
        <v>142</v>
      </c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CW59" s="127"/>
      <c r="CX59" s="127"/>
      <c r="CY59" s="128"/>
      <c r="CZ59" s="127"/>
      <c r="DA59" s="127"/>
      <c r="DB59" s="127"/>
      <c r="DC59" s="112"/>
      <c r="DD59" s="111"/>
    </row>
    <row r="60" spans="1:111" s="105" customFormat="1" ht="19.2" customHeight="1">
      <c r="A60" s="104"/>
      <c r="C60" s="106"/>
      <c r="E60" s="223" t="s">
        <v>143</v>
      </c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Y60" s="103"/>
      <c r="DB60" s="129"/>
      <c r="DD60" s="111"/>
    </row>
    <row r="61" spans="1:111" ht="6.9" customHeight="1">
      <c r="A61" s="104"/>
      <c r="C61" s="112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Y61" s="103"/>
      <c r="AZ61" s="103"/>
      <c r="BA61" s="103"/>
      <c r="BB61" s="103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DB61" s="131"/>
      <c r="DD61" s="111"/>
    </row>
    <row r="62" spans="1:111" ht="9.75" customHeight="1">
      <c r="A62" s="104"/>
      <c r="C62" s="112"/>
      <c r="N62" s="132"/>
      <c r="O62" s="132"/>
      <c r="P62" s="132"/>
      <c r="Q62" s="132"/>
      <c r="R62" s="132"/>
      <c r="S62" s="132"/>
      <c r="T62" s="132"/>
      <c r="U62" s="224"/>
      <c r="V62" s="224"/>
      <c r="W62" s="224"/>
      <c r="X62" s="224"/>
      <c r="Y62" s="224"/>
      <c r="Z62" s="224"/>
      <c r="AA62" s="224"/>
      <c r="AB62" s="225" t="s">
        <v>132</v>
      </c>
      <c r="AC62" s="225"/>
      <c r="AD62" s="224"/>
      <c r="AE62" s="224"/>
      <c r="AF62" s="224"/>
      <c r="AG62" s="224"/>
      <c r="AH62" s="225" t="s">
        <v>144</v>
      </c>
      <c r="AI62" s="225"/>
      <c r="AJ62" s="224"/>
      <c r="AK62" s="224"/>
      <c r="AL62" s="224"/>
      <c r="AM62" s="225" t="s">
        <v>134</v>
      </c>
      <c r="AN62" s="225"/>
      <c r="AO62" s="132"/>
      <c r="AP62" s="132"/>
      <c r="AQ62" s="132"/>
      <c r="AR62" s="132"/>
      <c r="AS62" s="132"/>
      <c r="AZ62" s="122"/>
      <c r="BA62" s="122"/>
      <c r="BB62" s="122"/>
      <c r="BC62" s="226" t="s">
        <v>145</v>
      </c>
      <c r="BD62" s="226"/>
      <c r="BE62" s="226"/>
      <c r="BF62" s="226"/>
      <c r="BG62" s="226"/>
      <c r="BH62" s="226"/>
      <c r="BI62" s="122"/>
      <c r="BJ62" s="122"/>
      <c r="BK62" s="210"/>
      <c r="BL62" s="210"/>
      <c r="BM62" s="210"/>
      <c r="BN62" s="210"/>
      <c r="BO62" s="210"/>
      <c r="BP62" s="210"/>
      <c r="BQ62" s="210"/>
      <c r="BR62" s="210"/>
      <c r="BS62" s="210"/>
      <c r="BT62" s="210"/>
      <c r="BU62" s="210"/>
      <c r="BV62" s="210"/>
      <c r="BW62" s="210"/>
      <c r="BX62" s="210"/>
      <c r="BY62" s="210"/>
      <c r="BZ62" s="210"/>
      <c r="CA62" s="210"/>
      <c r="CB62" s="210"/>
      <c r="CC62" s="210"/>
      <c r="CD62" s="210"/>
      <c r="CE62" s="210"/>
      <c r="CF62" s="210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V62" s="212" t="s">
        <v>146</v>
      </c>
      <c r="CW62" s="213"/>
      <c r="CX62" s="213"/>
      <c r="CY62" s="214"/>
      <c r="DB62" s="131"/>
      <c r="DD62" s="111"/>
    </row>
    <row r="63" spans="1:111" ht="9.75" customHeight="1">
      <c r="A63" s="104"/>
      <c r="C63" s="112"/>
      <c r="N63" s="132"/>
      <c r="O63" s="132"/>
      <c r="P63" s="132"/>
      <c r="Q63" s="132"/>
      <c r="R63" s="132"/>
      <c r="S63" s="132"/>
      <c r="T63" s="132"/>
      <c r="U63" s="224"/>
      <c r="V63" s="224"/>
      <c r="W63" s="224"/>
      <c r="X63" s="224"/>
      <c r="Y63" s="224"/>
      <c r="Z63" s="224"/>
      <c r="AA63" s="224"/>
      <c r="AB63" s="225"/>
      <c r="AC63" s="225"/>
      <c r="AD63" s="224"/>
      <c r="AE63" s="224"/>
      <c r="AF63" s="224"/>
      <c r="AG63" s="224"/>
      <c r="AH63" s="225"/>
      <c r="AI63" s="225"/>
      <c r="AJ63" s="224"/>
      <c r="AK63" s="224"/>
      <c r="AL63" s="224"/>
      <c r="AM63" s="225"/>
      <c r="AN63" s="225"/>
      <c r="AO63" s="132"/>
      <c r="AP63" s="132"/>
      <c r="AQ63" s="132"/>
      <c r="AR63" s="132"/>
      <c r="AS63" s="132"/>
      <c r="AY63" s="122"/>
      <c r="AZ63" s="122"/>
      <c r="BA63" s="122"/>
      <c r="BB63" s="122"/>
      <c r="BC63" s="226"/>
      <c r="BD63" s="226"/>
      <c r="BE63" s="226"/>
      <c r="BF63" s="226"/>
      <c r="BG63" s="226"/>
      <c r="BH63" s="226"/>
      <c r="BI63" s="122"/>
      <c r="BJ63" s="122"/>
      <c r="BK63" s="210"/>
      <c r="BL63" s="210"/>
      <c r="BM63" s="210"/>
      <c r="BN63" s="210"/>
      <c r="BO63" s="210"/>
      <c r="BP63" s="210"/>
      <c r="BQ63" s="210"/>
      <c r="BR63" s="210"/>
      <c r="BS63" s="210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210"/>
      <c r="CS63" s="210"/>
      <c r="CV63" s="215"/>
      <c r="CW63" s="216"/>
      <c r="CX63" s="216"/>
      <c r="CY63" s="217"/>
      <c r="DB63" s="131"/>
      <c r="DD63" s="111"/>
    </row>
    <row r="64" spans="1:111" ht="9.75" customHeight="1">
      <c r="A64" s="104"/>
      <c r="C64" s="112"/>
      <c r="M64" s="133"/>
      <c r="N64" s="133"/>
      <c r="O64" s="133"/>
      <c r="P64" s="133"/>
      <c r="Q64" s="133"/>
      <c r="R64" s="133"/>
      <c r="S64" s="133"/>
      <c r="T64" s="133"/>
      <c r="U64" s="224"/>
      <c r="V64" s="224"/>
      <c r="W64" s="224"/>
      <c r="X64" s="224"/>
      <c r="Y64" s="224"/>
      <c r="Z64" s="224"/>
      <c r="AA64" s="224"/>
      <c r="AB64" s="225"/>
      <c r="AC64" s="225"/>
      <c r="AD64" s="224"/>
      <c r="AE64" s="224"/>
      <c r="AF64" s="224"/>
      <c r="AG64" s="224"/>
      <c r="AH64" s="225"/>
      <c r="AI64" s="225"/>
      <c r="AJ64" s="224"/>
      <c r="AK64" s="224"/>
      <c r="AL64" s="224"/>
      <c r="AM64" s="225"/>
      <c r="AN64" s="225"/>
      <c r="AO64" s="132"/>
      <c r="AP64" s="132"/>
      <c r="AQ64" s="132"/>
      <c r="AR64" s="132"/>
      <c r="AS64" s="132"/>
      <c r="AZ64" s="103"/>
      <c r="BA64" s="103"/>
      <c r="BB64" s="103"/>
      <c r="BC64" s="122"/>
      <c r="BD64" s="122"/>
      <c r="BE64" s="122"/>
      <c r="BF64" s="134"/>
      <c r="BG64" s="122"/>
      <c r="BH64" s="122"/>
      <c r="BI64" s="122"/>
      <c r="BJ64" s="122"/>
      <c r="BK64" s="211"/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211"/>
      <c r="CD64" s="211"/>
      <c r="CE64" s="211"/>
      <c r="CF64" s="211"/>
      <c r="CG64" s="211"/>
      <c r="CH64" s="211"/>
      <c r="CI64" s="211"/>
      <c r="CJ64" s="211"/>
      <c r="CK64" s="211"/>
      <c r="CL64" s="211"/>
      <c r="CM64" s="211"/>
      <c r="CN64" s="211"/>
      <c r="CO64" s="211"/>
      <c r="CP64" s="211"/>
      <c r="CQ64" s="211"/>
      <c r="CR64" s="211"/>
      <c r="CS64" s="211"/>
      <c r="CU64" s="135"/>
      <c r="CV64" s="218"/>
      <c r="CW64" s="219"/>
      <c r="CX64" s="219"/>
      <c r="CY64" s="220"/>
      <c r="DB64" s="131"/>
      <c r="DD64" s="111"/>
    </row>
    <row r="65" spans="1:108" ht="8.4" customHeight="1">
      <c r="A65" s="104"/>
      <c r="C65" s="123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36"/>
      <c r="DD65" s="111"/>
    </row>
    <row r="66" spans="1:108" ht="4.2" customHeight="1">
      <c r="A66" s="104"/>
      <c r="DD66" s="111"/>
    </row>
    <row r="67" spans="1:108" ht="15.75" customHeight="1">
      <c r="A67" s="104"/>
      <c r="C67" s="221" t="s">
        <v>147</v>
      </c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1"/>
      <c r="CT67" s="221"/>
      <c r="CU67" s="221"/>
      <c r="CV67" s="221"/>
      <c r="CW67" s="221"/>
      <c r="CX67" s="221"/>
      <c r="CY67" s="221"/>
      <c r="CZ67" s="221"/>
      <c r="DA67" s="221"/>
      <c r="DB67" s="221"/>
      <c r="DD67" s="111"/>
    </row>
    <row r="68" spans="1:108" ht="9.75" customHeight="1">
      <c r="A68" s="104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1"/>
      <c r="CT68" s="221"/>
      <c r="CU68" s="221"/>
      <c r="CV68" s="221"/>
      <c r="CW68" s="221"/>
      <c r="CX68" s="221"/>
      <c r="CY68" s="221"/>
      <c r="CZ68" s="221"/>
      <c r="DA68" s="221"/>
      <c r="DB68" s="221"/>
      <c r="DD68" s="111"/>
    </row>
    <row r="124" ht="9.75" customHeight="1"/>
  </sheetData>
  <mergeCells count="322">
    <mergeCell ref="C1:AD3"/>
    <mergeCell ref="AP2:CU3"/>
    <mergeCell ref="CV2:DB3"/>
    <mergeCell ref="AJ3:AO3"/>
    <mergeCell ref="C4:G5"/>
    <mergeCell ref="H4:AG4"/>
    <mergeCell ref="AH4:AK5"/>
    <mergeCell ref="AL4:AX4"/>
    <mergeCell ref="AY4:BG4"/>
    <mergeCell ref="BH4:BM5"/>
    <mergeCell ref="BN4:BS5"/>
    <mergeCell ref="BT4:CA4"/>
    <mergeCell ref="CB4:DB5"/>
    <mergeCell ref="A5:A15"/>
    <mergeCell ref="H5:AG5"/>
    <mergeCell ref="AL5:AX5"/>
    <mergeCell ref="AY5:BG5"/>
    <mergeCell ref="BT5:CA5"/>
    <mergeCell ref="C6:G7"/>
    <mergeCell ref="H6:AG6"/>
    <mergeCell ref="BX6:CA7"/>
    <mergeCell ref="CB6:CS7"/>
    <mergeCell ref="AL10:AX11"/>
    <mergeCell ref="AY10:BG11"/>
    <mergeCell ref="H11:AG11"/>
    <mergeCell ref="BH8:BM9"/>
    <mergeCell ref="BN8:BS9"/>
    <mergeCell ref="BT8:BW9"/>
    <mergeCell ref="BX8:CA9"/>
    <mergeCell ref="CB8:CS9"/>
    <mergeCell ref="BN14:BS15"/>
    <mergeCell ref="BT14:BW15"/>
    <mergeCell ref="BX14:CA15"/>
    <mergeCell ref="CB14:CS15"/>
    <mergeCell ref="CT6:DB7"/>
    <mergeCell ref="DD6:DD29"/>
    <mergeCell ref="H7:AG7"/>
    <mergeCell ref="C8:G9"/>
    <mergeCell ref="H8:AG8"/>
    <mergeCell ref="AH8:AK9"/>
    <mergeCell ref="AL8:AX9"/>
    <mergeCell ref="AY8:BG9"/>
    <mergeCell ref="AH6:AK7"/>
    <mergeCell ref="AL6:AX7"/>
    <mergeCell ref="AY6:BG7"/>
    <mergeCell ref="BH6:BM7"/>
    <mergeCell ref="BN6:BS7"/>
    <mergeCell ref="BT6:BW7"/>
    <mergeCell ref="BH10:BM11"/>
    <mergeCell ref="BN10:BS11"/>
    <mergeCell ref="BT10:BW11"/>
    <mergeCell ref="BX10:CA11"/>
    <mergeCell ref="CB10:CS11"/>
    <mergeCell ref="CT10:DB11"/>
    <mergeCell ref="H9:AG9"/>
    <mergeCell ref="C10:G11"/>
    <mergeCell ref="H10:AG10"/>
    <mergeCell ref="AH10:AK11"/>
    <mergeCell ref="CT8:DB9"/>
    <mergeCell ref="BN12:BS13"/>
    <mergeCell ref="BT12:BW13"/>
    <mergeCell ref="BX12:CA13"/>
    <mergeCell ref="CB12:CS13"/>
    <mergeCell ref="CT12:DB13"/>
    <mergeCell ref="H13:AG13"/>
    <mergeCell ref="C12:G13"/>
    <mergeCell ref="H12:AG12"/>
    <mergeCell ref="AH12:AK13"/>
    <mergeCell ref="AL12:AX13"/>
    <mergeCell ref="AY12:BG13"/>
    <mergeCell ref="BH12:BM13"/>
    <mergeCell ref="CT14:DB15"/>
    <mergeCell ref="H15:AG15"/>
    <mergeCell ref="C14:G15"/>
    <mergeCell ref="H14:AG14"/>
    <mergeCell ref="AH14:AK15"/>
    <mergeCell ref="AL14:AX15"/>
    <mergeCell ref="AY14:BG15"/>
    <mergeCell ref="BH14:BM15"/>
    <mergeCell ref="BH16:BM17"/>
    <mergeCell ref="BN16:BS17"/>
    <mergeCell ref="BT16:BW17"/>
    <mergeCell ref="BX16:CA17"/>
    <mergeCell ref="CB16:CS17"/>
    <mergeCell ref="CT16:DB17"/>
    <mergeCell ref="A16:A27"/>
    <mergeCell ref="C16:G17"/>
    <mergeCell ref="H16:AG16"/>
    <mergeCell ref="AH16:AK17"/>
    <mergeCell ref="AL16:AX17"/>
    <mergeCell ref="AY16:BG17"/>
    <mergeCell ref="H17:AG17"/>
    <mergeCell ref="C18:G19"/>
    <mergeCell ref="H18:AG18"/>
    <mergeCell ref="AH18:AK19"/>
    <mergeCell ref="C22:G23"/>
    <mergeCell ref="H22:AG22"/>
    <mergeCell ref="AH22:AK23"/>
    <mergeCell ref="AL22:AX23"/>
    <mergeCell ref="AY22:BG23"/>
    <mergeCell ref="CB18:CS19"/>
    <mergeCell ref="CT18:DB19"/>
    <mergeCell ref="H19:AG19"/>
    <mergeCell ref="C20:G21"/>
    <mergeCell ref="H20:AG20"/>
    <mergeCell ref="AH20:AK21"/>
    <mergeCell ref="AL20:AX21"/>
    <mergeCell ref="AY20:BG21"/>
    <mergeCell ref="BH20:BM21"/>
    <mergeCell ref="BN20:BS21"/>
    <mergeCell ref="AL18:AX19"/>
    <mergeCell ref="AY18:BG19"/>
    <mergeCell ref="BH18:BM19"/>
    <mergeCell ref="BN18:BS19"/>
    <mergeCell ref="BT18:BW19"/>
    <mergeCell ref="BX18:CA19"/>
    <mergeCell ref="BT20:BW21"/>
    <mergeCell ref="BX20:CA21"/>
    <mergeCell ref="CB20:CS21"/>
    <mergeCell ref="CT20:DB21"/>
    <mergeCell ref="H21:AG21"/>
    <mergeCell ref="BH24:BM25"/>
    <mergeCell ref="BN24:BS25"/>
    <mergeCell ref="BT24:BW25"/>
    <mergeCell ref="BX24:CA25"/>
    <mergeCell ref="CB24:CS25"/>
    <mergeCell ref="CT24:DB25"/>
    <mergeCell ref="H23:AG23"/>
    <mergeCell ref="C24:G25"/>
    <mergeCell ref="H24:AG24"/>
    <mergeCell ref="AH24:AK25"/>
    <mergeCell ref="AL24:AX25"/>
    <mergeCell ref="AY24:BG25"/>
    <mergeCell ref="H25:AG25"/>
    <mergeCell ref="BH22:BM23"/>
    <mergeCell ref="BN22:BS23"/>
    <mergeCell ref="BT22:BW23"/>
    <mergeCell ref="BX22:CA23"/>
    <mergeCell ref="CB22:CS23"/>
    <mergeCell ref="CT22:DB23"/>
    <mergeCell ref="BN26:BS27"/>
    <mergeCell ref="BT26:BW27"/>
    <mergeCell ref="BX26:CA27"/>
    <mergeCell ref="CB26:CS27"/>
    <mergeCell ref="CT26:DB27"/>
    <mergeCell ref="H27:AG27"/>
    <mergeCell ref="C26:G27"/>
    <mergeCell ref="H26:AG26"/>
    <mergeCell ref="AH26:AK27"/>
    <mergeCell ref="AL26:AX27"/>
    <mergeCell ref="AY26:BG27"/>
    <mergeCell ref="BH26:BM27"/>
    <mergeCell ref="BH28:BM29"/>
    <mergeCell ref="BN28:BS29"/>
    <mergeCell ref="BT28:BW29"/>
    <mergeCell ref="BX28:CA29"/>
    <mergeCell ref="CB28:CS29"/>
    <mergeCell ref="CT28:DB29"/>
    <mergeCell ref="A28:A47"/>
    <mergeCell ref="C28:G29"/>
    <mergeCell ref="H28:AG28"/>
    <mergeCell ref="AH28:AK29"/>
    <mergeCell ref="AL28:AX29"/>
    <mergeCell ref="AY28:BG29"/>
    <mergeCell ref="H29:AG29"/>
    <mergeCell ref="C30:G31"/>
    <mergeCell ref="H30:AG30"/>
    <mergeCell ref="AH30:AK31"/>
    <mergeCell ref="BX34:CA35"/>
    <mergeCell ref="CB34:CS35"/>
    <mergeCell ref="CT34:DB35"/>
    <mergeCell ref="H35:AG35"/>
    <mergeCell ref="C34:G35"/>
    <mergeCell ref="H34:AG34"/>
    <mergeCell ref="AH34:AK35"/>
    <mergeCell ref="AL34:AX35"/>
    <mergeCell ref="DD31:DD49"/>
    <mergeCell ref="C32:G33"/>
    <mergeCell ref="H32:AG32"/>
    <mergeCell ref="AH32:AK33"/>
    <mergeCell ref="AL32:AX33"/>
    <mergeCell ref="AY32:BG33"/>
    <mergeCell ref="BH32:BM33"/>
    <mergeCell ref="AL30:AX31"/>
    <mergeCell ref="AY30:BG31"/>
    <mergeCell ref="BH30:BM31"/>
    <mergeCell ref="BN30:BS31"/>
    <mergeCell ref="BT30:BW31"/>
    <mergeCell ref="BX30:CA31"/>
    <mergeCell ref="BN32:BS33"/>
    <mergeCell ref="BT32:BW33"/>
    <mergeCell ref="BX32:CA33"/>
    <mergeCell ref="CB32:CS33"/>
    <mergeCell ref="CT32:DB33"/>
    <mergeCell ref="H33:AG33"/>
    <mergeCell ref="CB30:CS31"/>
    <mergeCell ref="CT30:DB31"/>
    <mergeCell ref="H31:AG31"/>
    <mergeCell ref="BN34:BS35"/>
    <mergeCell ref="BT34:BW35"/>
    <mergeCell ref="AY34:BG35"/>
    <mergeCell ref="BH34:BM35"/>
    <mergeCell ref="BN36:BS37"/>
    <mergeCell ref="BT36:BW37"/>
    <mergeCell ref="BX36:CA37"/>
    <mergeCell ref="CB36:CS37"/>
    <mergeCell ref="CT36:DB37"/>
    <mergeCell ref="H37:AG37"/>
    <mergeCell ref="C36:G37"/>
    <mergeCell ref="H36:AG36"/>
    <mergeCell ref="AH36:AK37"/>
    <mergeCell ref="AL36:AX37"/>
    <mergeCell ref="AY36:BG37"/>
    <mergeCell ref="BH36:BM37"/>
    <mergeCell ref="BN38:BS39"/>
    <mergeCell ref="BT38:BW39"/>
    <mergeCell ref="BX38:CA39"/>
    <mergeCell ref="CB38:CS39"/>
    <mergeCell ref="CT38:DB39"/>
    <mergeCell ref="H39:AG39"/>
    <mergeCell ref="C38:G39"/>
    <mergeCell ref="H38:AG38"/>
    <mergeCell ref="AH38:AK39"/>
    <mergeCell ref="AL38:AX39"/>
    <mergeCell ref="AY38:BG39"/>
    <mergeCell ref="BH38:BM39"/>
    <mergeCell ref="BN40:BS41"/>
    <mergeCell ref="BT40:BW41"/>
    <mergeCell ref="BX40:CA41"/>
    <mergeCell ref="CB40:CS41"/>
    <mergeCell ref="CT40:DB41"/>
    <mergeCell ref="H41:AG41"/>
    <mergeCell ref="C40:G41"/>
    <mergeCell ref="H40:AG40"/>
    <mergeCell ref="AH40:AK41"/>
    <mergeCell ref="AL40:AX41"/>
    <mergeCell ref="AY40:BG41"/>
    <mergeCell ref="BH40:BM41"/>
    <mergeCell ref="BN42:BS43"/>
    <mergeCell ref="BT42:BW43"/>
    <mergeCell ref="BX42:CA43"/>
    <mergeCell ref="CB42:CS43"/>
    <mergeCell ref="CT42:DB43"/>
    <mergeCell ref="H43:AG43"/>
    <mergeCell ref="C42:G43"/>
    <mergeCell ref="H42:AG42"/>
    <mergeCell ref="AH42:AK43"/>
    <mergeCell ref="AL42:AX43"/>
    <mergeCell ref="AY42:BG43"/>
    <mergeCell ref="BH42:BM43"/>
    <mergeCell ref="BN44:BS45"/>
    <mergeCell ref="BT44:BW45"/>
    <mergeCell ref="BX44:CA45"/>
    <mergeCell ref="CB44:CS45"/>
    <mergeCell ref="CT44:DB45"/>
    <mergeCell ref="H45:AG45"/>
    <mergeCell ref="C44:G45"/>
    <mergeCell ref="H44:AG44"/>
    <mergeCell ref="AH44:AK45"/>
    <mergeCell ref="AL44:AX45"/>
    <mergeCell ref="AY44:BG45"/>
    <mergeCell ref="BH44:BM45"/>
    <mergeCell ref="C46:L47"/>
    <mergeCell ref="M46:AK46"/>
    <mergeCell ref="AL46:AX47"/>
    <mergeCell ref="AY46:BG49"/>
    <mergeCell ref="BH46:BS46"/>
    <mergeCell ref="BT46:BW47"/>
    <mergeCell ref="C48:L49"/>
    <mergeCell ref="M48:AK48"/>
    <mergeCell ref="AL48:AX49"/>
    <mergeCell ref="BH48:BS48"/>
    <mergeCell ref="BT48:BW49"/>
    <mergeCell ref="BX48:CI48"/>
    <mergeCell ref="CJ48:CM49"/>
    <mergeCell ref="CN48:DB49"/>
    <mergeCell ref="M49:AK49"/>
    <mergeCell ref="BH49:BS49"/>
    <mergeCell ref="BX49:CI49"/>
    <mergeCell ref="BX46:CI46"/>
    <mergeCell ref="CJ46:CM47"/>
    <mergeCell ref="CN46:CY46"/>
    <mergeCell ref="CZ46:DB47"/>
    <mergeCell ref="M47:AK47"/>
    <mergeCell ref="BH47:BS47"/>
    <mergeCell ref="BX47:CI47"/>
    <mergeCell ref="CN47:CY47"/>
    <mergeCell ref="E55:L55"/>
    <mergeCell ref="N55:AY55"/>
    <mergeCell ref="BK55:CS57"/>
    <mergeCell ref="CV55:CY57"/>
    <mergeCell ref="E56:L57"/>
    <mergeCell ref="N56:AY57"/>
    <mergeCell ref="BC56:BH57"/>
    <mergeCell ref="CR50:CT50"/>
    <mergeCell ref="E52:M53"/>
    <mergeCell ref="N52:AY53"/>
    <mergeCell ref="BD52:BN53"/>
    <mergeCell ref="BO52:BP53"/>
    <mergeCell ref="BQ52:BX53"/>
    <mergeCell ref="BY52:BZ53"/>
    <mergeCell ref="CA52:CH53"/>
    <mergeCell ref="CI52:CJ53"/>
    <mergeCell ref="CK52:CT53"/>
    <mergeCell ref="E50:BE50"/>
    <mergeCell ref="BV50:CC50"/>
    <mergeCell ref="CD50:CF50"/>
    <mergeCell ref="CG50:CJ50"/>
    <mergeCell ref="CK50:CM50"/>
    <mergeCell ref="CN50:CQ50"/>
    <mergeCell ref="BK62:CS64"/>
    <mergeCell ref="CV62:CY64"/>
    <mergeCell ref="C67:DB68"/>
    <mergeCell ref="D59:U59"/>
    <mergeCell ref="E60:BD60"/>
    <mergeCell ref="U62:AA64"/>
    <mergeCell ref="AB62:AC64"/>
    <mergeCell ref="AD62:AG64"/>
    <mergeCell ref="AH62:AI64"/>
    <mergeCell ref="AJ62:AL64"/>
    <mergeCell ref="AM62:AN64"/>
    <mergeCell ref="BC62:BH63"/>
  </mergeCells>
  <phoneticPr fontId="4"/>
  <dataValidations count="1">
    <dataValidation type="list" allowBlank="1" showInputMessage="1" showErrorMessage="1" sqref="WYB983046:WYI983085 LP6:LW45 VL6:VS45 AFH6:AFO45 APD6:APK45 AYZ6:AZG45 BIV6:BJC45 BSR6:BSY45 CCN6:CCU45 CMJ6:CMQ45 CWF6:CWM45 DGB6:DGI45 DPX6:DQE45 DZT6:EAA45 EJP6:EJW45 ETL6:ETS45 FDH6:FDO45 FND6:FNK45 FWZ6:FXG45 GGV6:GHC45 GQR6:GQY45 HAN6:HAU45 HKJ6:HKQ45 HUF6:HUM45 IEB6:IEI45 INX6:IOE45 IXT6:IYA45 JHP6:JHW45 JRL6:JRS45 KBH6:KBO45 KLD6:KLK45 KUZ6:KVG45 LEV6:LFC45 LOR6:LOY45 LYN6:LYU45 MIJ6:MIQ45 MSF6:MSM45 NCB6:NCI45 NLX6:NME45 NVT6:NWA45 OFP6:OFW45 OPL6:OPS45 OZH6:OZO45 PJD6:PJK45 PSZ6:PTG45 QCV6:QDC45 QMR6:QMY45 QWN6:QWU45 RGJ6:RGQ45 RQF6:RQM45 SAB6:SAI45 SJX6:SKE45 STT6:SUA45 TDP6:TDW45 TNL6:TNS45 TXH6:TXO45 UHD6:UHK45 UQZ6:URG45 VAV6:VBC45 VKR6:VKY45 VUN6:VUU45 WEJ6:WEQ45 WOF6:WOM45 WYB6:WYI45 BT65542:CA65581 LP65542:LW65581 VL65542:VS65581 AFH65542:AFO65581 APD65542:APK65581 AYZ65542:AZG65581 BIV65542:BJC65581 BSR65542:BSY65581 CCN65542:CCU65581 CMJ65542:CMQ65581 CWF65542:CWM65581 DGB65542:DGI65581 DPX65542:DQE65581 DZT65542:EAA65581 EJP65542:EJW65581 ETL65542:ETS65581 FDH65542:FDO65581 FND65542:FNK65581 FWZ65542:FXG65581 GGV65542:GHC65581 GQR65542:GQY65581 HAN65542:HAU65581 HKJ65542:HKQ65581 HUF65542:HUM65581 IEB65542:IEI65581 INX65542:IOE65581 IXT65542:IYA65581 JHP65542:JHW65581 JRL65542:JRS65581 KBH65542:KBO65581 KLD65542:KLK65581 KUZ65542:KVG65581 LEV65542:LFC65581 LOR65542:LOY65581 LYN65542:LYU65581 MIJ65542:MIQ65581 MSF65542:MSM65581 NCB65542:NCI65581 NLX65542:NME65581 NVT65542:NWA65581 OFP65542:OFW65581 OPL65542:OPS65581 OZH65542:OZO65581 PJD65542:PJK65581 PSZ65542:PTG65581 QCV65542:QDC65581 QMR65542:QMY65581 QWN65542:QWU65581 RGJ65542:RGQ65581 RQF65542:RQM65581 SAB65542:SAI65581 SJX65542:SKE65581 STT65542:SUA65581 TDP65542:TDW65581 TNL65542:TNS65581 TXH65542:TXO65581 UHD65542:UHK65581 UQZ65542:URG65581 VAV65542:VBC65581 VKR65542:VKY65581 VUN65542:VUU65581 WEJ65542:WEQ65581 WOF65542:WOM65581 WYB65542:WYI65581 BT131078:CA131117 LP131078:LW131117 VL131078:VS131117 AFH131078:AFO131117 APD131078:APK131117 AYZ131078:AZG131117 BIV131078:BJC131117 BSR131078:BSY131117 CCN131078:CCU131117 CMJ131078:CMQ131117 CWF131078:CWM131117 DGB131078:DGI131117 DPX131078:DQE131117 DZT131078:EAA131117 EJP131078:EJW131117 ETL131078:ETS131117 FDH131078:FDO131117 FND131078:FNK131117 FWZ131078:FXG131117 GGV131078:GHC131117 GQR131078:GQY131117 HAN131078:HAU131117 HKJ131078:HKQ131117 HUF131078:HUM131117 IEB131078:IEI131117 INX131078:IOE131117 IXT131078:IYA131117 JHP131078:JHW131117 JRL131078:JRS131117 KBH131078:KBO131117 KLD131078:KLK131117 KUZ131078:KVG131117 LEV131078:LFC131117 LOR131078:LOY131117 LYN131078:LYU131117 MIJ131078:MIQ131117 MSF131078:MSM131117 NCB131078:NCI131117 NLX131078:NME131117 NVT131078:NWA131117 OFP131078:OFW131117 OPL131078:OPS131117 OZH131078:OZO131117 PJD131078:PJK131117 PSZ131078:PTG131117 QCV131078:QDC131117 QMR131078:QMY131117 QWN131078:QWU131117 RGJ131078:RGQ131117 RQF131078:RQM131117 SAB131078:SAI131117 SJX131078:SKE131117 STT131078:SUA131117 TDP131078:TDW131117 TNL131078:TNS131117 TXH131078:TXO131117 UHD131078:UHK131117 UQZ131078:URG131117 VAV131078:VBC131117 VKR131078:VKY131117 VUN131078:VUU131117 WEJ131078:WEQ131117 WOF131078:WOM131117 WYB131078:WYI131117 BT196614:CA196653 LP196614:LW196653 VL196614:VS196653 AFH196614:AFO196653 APD196614:APK196653 AYZ196614:AZG196653 BIV196614:BJC196653 BSR196614:BSY196653 CCN196614:CCU196653 CMJ196614:CMQ196653 CWF196614:CWM196653 DGB196614:DGI196653 DPX196614:DQE196653 DZT196614:EAA196653 EJP196614:EJW196653 ETL196614:ETS196653 FDH196614:FDO196653 FND196614:FNK196653 FWZ196614:FXG196653 GGV196614:GHC196653 GQR196614:GQY196653 HAN196614:HAU196653 HKJ196614:HKQ196653 HUF196614:HUM196653 IEB196614:IEI196653 INX196614:IOE196653 IXT196614:IYA196653 JHP196614:JHW196653 JRL196614:JRS196653 KBH196614:KBO196653 KLD196614:KLK196653 KUZ196614:KVG196653 LEV196614:LFC196653 LOR196614:LOY196653 LYN196614:LYU196653 MIJ196614:MIQ196653 MSF196614:MSM196653 NCB196614:NCI196653 NLX196614:NME196653 NVT196614:NWA196653 OFP196614:OFW196653 OPL196614:OPS196653 OZH196614:OZO196653 PJD196614:PJK196653 PSZ196614:PTG196653 QCV196614:QDC196653 QMR196614:QMY196653 QWN196614:QWU196653 RGJ196614:RGQ196653 RQF196614:RQM196653 SAB196614:SAI196653 SJX196614:SKE196653 STT196614:SUA196653 TDP196614:TDW196653 TNL196614:TNS196653 TXH196614:TXO196653 UHD196614:UHK196653 UQZ196614:URG196653 VAV196614:VBC196653 VKR196614:VKY196653 VUN196614:VUU196653 WEJ196614:WEQ196653 WOF196614:WOM196653 WYB196614:WYI196653 BT262150:CA262189 LP262150:LW262189 VL262150:VS262189 AFH262150:AFO262189 APD262150:APK262189 AYZ262150:AZG262189 BIV262150:BJC262189 BSR262150:BSY262189 CCN262150:CCU262189 CMJ262150:CMQ262189 CWF262150:CWM262189 DGB262150:DGI262189 DPX262150:DQE262189 DZT262150:EAA262189 EJP262150:EJW262189 ETL262150:ETS262189 FDH262150:FDO262189 FND262150:FNK262189 FWZ262150:FXG262189 GGV262150:GHC262189 GQR262150:GQY262189 HAN262150:HAU262189 HKJ262150:HKQ262189 HUF262150:HUM262189 IEB262150:IEI262189 INX262150:IOE262189 IXT262150:IYA262189 JHP262150:JHW262189 JRL262150:JRS262189 KBH262150:KBO262189 KLD262150:KLK262189 KUZ262150:KVG262189 LEV262150:LFC262189 LOR262150:LOY262189 LYN262150:LYU262189 MIJ262150:MIQ262189 MSF262150:MSM262189 NCB262150:NCI262189 NLX262150:NME262189 NVT262150:NWA262189 OFP262150:OFW262189 OPL262150:OPS262189 OZH262150:OZO262189 PJD262150:PJK262189 PSZ262150:PTG262189 QCV262150:QDC262189 QMR262150:QMY262189 QWN262150:QWU262189 RGJ262150:RGQ262189 RQF262150:RQM262189 SAB262150:SAI262189 SJX262150:SKE262189 STT262150:SUA262189 TDP262150:TDW262189 TNL262150:TNS262189 TXH262150:TXO262189 UHD262150:UHK262189 UQZ262150:URG262189 VAV262150:VBC262189 VKR262150:VKY262189 VUN262150:VUU262189 WEJ262150:WEQ262189 WOF262150:WOM262189 WYB262150:WYI262189 BT327686:CA327725 LP327686:LW327725 VL327686:VS327725 AFH327686:AFO327725 APD327686:APK327725 AYZ327686:AZG327725 BIV327686:BJC327725 BSR327686:BSY327725 CCN327686:CCU327725 CMJ327686:CMQ327725 CWF327686:CWM327725 DGB327686:DGI327725 DPX327686:DQE327725 DZT327686:EAA327725 EJP327686:EJW327725 ETL327686:ETS327725 FDH327686:FDO327725 FND327686:FNK327725 FWZ327686:FXG327725 GGV327686:GHC327725 GQR327686:GQY327725 HAN327686:HAU327725 HKJ327686:HKQ327725 HUF327686:HUM327725 IEB327686:IEI327725 INX327686:IOE327725 IXT327686:IYA327725 JHP327686:JHW327725 JRL327686:JRS327725 KBH327686:KBO327725 KLD327686:KLK327725 KUZ327686:KVG327725 LEV327686:LFC327725 LOR327686:LOY327725 LYN327686:LYU327725 MIJ327686:MIQ327725 MSF327686:MSM327725 NCB327686:NCI327725 NLX327686:NME327725 NVT327686:NWA327725 OFP327686:OFW327725 OPL327686:OPS327725 OZH327686:OZO327725 PJD327686:PJK327725 PSZ327686:PTG327725 QCV327686:QDC327725 QMR327686:QMY327725 QWN327686:QWU327725 RGJ327686:RGQ327725 RQF327686:RQM327725 SAB327686:SAI327725 SJX327686:SKE327725 STT327686:SUA327725 TDP327686:TDW327725 TNL327686:TNS327725 TXH327686:TXO327725 UHD327686:UHK327725 UQZ327686:URG327725 VAV327686:VBC327725 VKR327686:VKY327725 VUN327686:VUU327725 WEJ327686:WEQ327725 WOF327686:WOM327725 WYB327686:WYI327725 BT393222:CA393261 LP393222:LW393261 VL393222:VS393261 AFH393222:AFO393261 APD393222:APK393261 AYZ393222:AZG393261 BIV393222:BJC393261 BSR393222:BSY393261 CCN393222:CCU393261 CMJ393222:CMQ393261 CWF393222:CWM393261 DGB393222:DGI393261 DPX393222:DQE393261 DZT393222:EAA393261 EJP393222:EJW393261 ETL393222:ETS393261 FDH393222:FDO393261 FND393222:FNK393261 FWZ393222:FXG393261 GGV393222:GHC393261 GQR393222:GQY393261 HAN393222:HAU393261 HKJ393222:HKQ393261 HUF393222:HUM393261 IEB393222:IEI393261 INX393222:IOE393261 IXT393222:IYA393261 JHP393222:JHW393261 JRL393222:JRS393261 KBH393222:KBO393261 KLD393222:KLK393261 KUZ393222:KVG393261 LEV393222:LFC393261 LOR393222:LOY393261 LYN393222:LYU393261 MIJ393222:MIQ393261 MSF393222:MSM393261 NCB393222:NCI393261 NLX393222:NME393261 NVT393222:NWA393261 OFP393222:OFW393261 OPL393222:OPS393261 OZH393222:OZO393261 PJD393222:PJK393261 PSZ393222:PTG393261 QCV393222:QDC393261 QMR393222:QMY393261 QWN393222:QWU393261 RGJ393222:RGQ393261 RQF393222:RQM393261 SAB393222:SAI393261 SJX393222:SKE393261 STT393222:SUA393261 TDP393222:TDW393261 TNL393222:TNS393261 TXH393222:TXO393261 UHD393222:UHK393261 UQZ393222:URG393261 VAV393222:VBC393261 VKR393222:VKY393261 VUN393222:VUU393261 WEJ393222:WEQ393261 WOF393222:WOM393261 WYB393222:WYI393261 BT458758:CA458797 LP458758:LW458797 VL458758:VS458797 AFH458758:AFO458797 APD458758:APK458797 AYZ458758:AZG458797 BIV458758:BJC458797 BSR458758:BSY458797 CCN458758:CCU458797 CMJ458758:CMQ458797 CWF458758:CWM458797 DGB458758:DGI458797 DPX458758:DQE458797 DZT458758:EAA458797 EJP458758:EJW458797 ETL458758:ETS458797 FDH458758:FDO458797 FND458758:FNK458797 FWZ458758:FXG458797 GGV458758:GHC458797 GQR458758:GQY458797 HAN458758:HAU458797 HKJ458758:HKQ458797 HUF458758:HUM458797 IEB458758:IEI458797 INX458758:IOE458797 IXT458758:IYA458797 JHP458758:JHW458797 JRL458758:JRS458797 KBH458758:KBO458797 KLD458758:KLK458797 KUZ458758:KVG458797 LEV458758:LFC458797 LOR458758:LOY458797 LYN458758:LYU458797 MIJ458758:MIQ458797 MSF458758:MSM458797 NCB458758:NCI458797 NLX458758:NME458797 NVT458758:NWA458797 OFP458758:OFW458797 OPL458758:OPS458797 OZH458758:OZO458797 PJD458758:PJK458797 PSZ458758:PTG458797 QCV458758:QDC458797 QMR458758:QMY458797 QWN458758:QWU458797 RGJ458758:RGQ458797 RQF458758:RQM458797 SAB458758:SAI458797 SJX458758:SKE458797 STT458758:SUA458797 TDP458758:TDW458797 TNL458758:TNS458797 TXH458758:TXO458797 UHD458758:UHK458797 UQZ458758:URG458797 VAV458758:VBC458797 VKR458758:VKY458797 VUN458758:VUU458797 WEJ458758:WEQ458797 WOF458758:WOM458797 WYB458758:WYI458797 BT524294:CA524333 LP524294:LW524333 VL524294:VS524333 AFH524294:AFO524333 APD524294:APK524333 AYZ524294:AZG524333 BIV524294:BJC524333 BSR524294:BSY524333 CCN524294:CCU524333 CMJ524294:CMQ524333 CWF524294:CWM524333 DGB524294:DGI524333 DPX524294:DQE524333 DZT524294:EAA524333 EJP524294:EJW524333 ETL524294:ETS524333 FDH524294:FDO524333 FND524294:FNK524333 FWZ524294:FXG524333 GGV524294:GHC524333 GQR524294:GQY524333 HAN524294:HAU524333 HKJ524294:HKQ524333 HUF524294:HUM524333 IEB524294:IEI524333 INX524294:IOE524333 IXT524294:IYA524333 JHP524294:JHW524333 JRL524294:JRS524333 KBH524294:KBO524333 KLD524294:KLK524333 KUZ524294:KVG524333 LEV524294:LFC524333 LOR524294:LOY524333 LYN524294:LYU524333 MIJ524294:MIQ524333 MSF524294:MSM524333 NCB524294:NCI524333 NLX524294:NME524333 NVT524294:NWA524333 OFP524294:OFW524333 OPL524294:OPS524333 OZH524294:OZO524333 PJD524294:PJK524333 PSZ524294:PTG524333 QCV524294:QDC524333 QMR524294:QMY524333 QWN524294:QWU524333 RGJ524294:RGQ524333 RQF524294:RQM524333 SAB524294:SAI524333 SJX524294:SKE524333 STT524294:SUA524333 TDP524294:TDW524333 TNL524294:TNS524333 TXH524294:TXO524333 UHD524294:UHK524333 UQZ524294:URG524333 VAV524294:VBC524333 VKR524294:VKY524333 VUN524294:VUU524333 WEJ524294:WEQ524333 WOF524294:WOM524333 WYB524294:WYI524333 BT589830:CA589869 LP589830:LW589869 VL589830:VS589869 AFH589830:AFO589869 APD589830:APK589869 AYZ589830:AZG589869 BIV589830:BJC589869 BSR589830:BSY589869 CCN589830:CCU589869 CMJ589830:CMQ589869 CWF589830:CWM589869 DGB589830:DGI589869 DPX589830:DQE589869 DZT589830:EAA589869 EJP589830:EJW589869 ETL589830:ETS589869 FDH589830:FDO589869 FND589830:FNK589869 FWZ589830:FXG589869 GGV589830:GHC589869 GQR589830:GQY589869 HAN589830:HAU589869 HKJ589830:HKQ589869 HUF589830:HUM589869 IEB589830:IEI589869 INX589830:IOE589869 IXT589830:IYA589869 JHP589830:JHW589869 JRL589830:JRS589869 KBH589830:KBO589869 KLD589830:KLK589869 KUZ589830:KVG589869 LEV589830:LFC589869 LOR589830:LOY589869 LYN589830:LYU589869 MIJ589830:MIQ589869 MSF589830:MSM589869 NCB589830:NCI589869 NLX589830:NME589869 NVT589830:NWA589869 OFP589830:OFW589869 OPL589830:OPS589869 OZH589830:OZO589869 PJD589830:PJK589869 PSZ589830:PTG589869 QCV589830:QDC589869 QMR589830:QMY589869 QWN589830:QWU589869 RGJ589830:RGQ589869 RQF589830:RQM589869 SAB589830:SAI589869 SJX589830:SKE589869 STT589830:SUA589869 TDP589830:TDW589869 TNL589830:TNS589869 TXH589830:TXO589869 UHD589830:UHK589869 UQZ589830:URG589869 VAV589830:VBC589869 VKR589830:VKY589869 VUN589830:VUU589869 WEJ589830:WEQ589869 WOF589830:WOM589869 WYB589830:WYI589869 BT655366:CA655405 LP655366:LW655405 VL655366:VS655405 AFH655366:AFO655405 APD655366:APK655405 AYZ655366:AZG655405 BIV655366:BJC655405 BSR655366:BSY655405 CCN655366:CCU655405 CMJ655366:CMQ655405 CWF655366:CWM655405 DGB655366:DGI655405 DPX655366:DQE655405 DZT655366:EAA655405 EJP655366:EJW655405 ETL655366:ETS655405 FDH655366:FDO655405 FND655366:FNK655405 FWZ655366:FXG655405 GGV655366:GHC655405 GQR655366:GQY655405 HAN655366:HAU655405 HKJ655366:HKQ655405 HUF655366:HUM655405 IEB655366:IEI655405 INX655366:IOE655405 IXT655366:IYA655405 JHP655366:JHW655405 JRL655366:JRS655405 KBH655366:KBO655405 KLD655366:KLK655405 KUZ655366:KVG655405 LEV655366:LFC655405 LOR655366:LOY655405 LYN655366:LYU655405 MIJ655366:MIQ655405 MSF655366:MSM655405 NCB655366:NCI655405 NLX655366:NME655405 NVT655366:NWA655405 OFP655366:OFW655405 OPL655366:OPS655405 OZH655366:OZO655405 PJD655366:PJK655405 PSZ655366:PTG655405 QCV655366:QDC655405 QMR655366:QMY655405 QWN655366:QWU655405 RGJ655366:RGQ655405 RQF655366:RQM655405 SAB655366:SAI655405 SJX655366:SKE655405 STT655366:SUA655405 TDP655366:TDW655405 TNL655366:TNS655405 TXH655366:TXO655405 UHD655366:UHK655405 UQZ655366:URG655405 VAV655366:VBC655405 VKR655366:VKY655405 VUN655366:VUU655405 WEJ655366:WEQ655405 WOF655366:WOM655405 WYB655366:WYI655405 BT720902:CA720941 LP720902:LW720941 VL720902:VS720941 AFH720902:AFO720941 APD720902:APK720941 AYZ720902:AZG720941 BIV720902:BJC720941 BSR720902:BSY720941 CCN720902:CCU720941 CMJ720902:CMQ720941 CWF720902:CWM720941 DGB720902:DGI720941 DPX720902:DQE720941 DZT720902:EAA720941 EJP720902:EJW720941 ETL720902:ETS720941 FDH720902:FDO720941 FND720902:FNK720941 FWZ720902:FXG720941 GGV720902:GHC720941 GQR720902:GQY720941 HAN720902:HAU720941 HKJ720902:HKQ720941 HUF720902:HUM720941 IEB720902:IEI720941 INX720902:IOE720941 IXT720902:IYA720941 JHP720902:JHW720941 JRL720902:JRS720941 KBH720902:KBO720941 KLD720902:KLK720941 KUZ720902:KVG720941 LEV720902:LFC720941 LOR720902:LOY720941 LYN720902:LYU720941 MIJ720902:MIQ720941 MSF720902:MSM720941 NCB720902:NCI720941 NLX720902:NME720941 NVT720902:NWA720941 OFP720902:OFW720941 OPL720902:OPS720941 OZH720902:OZO720941 PJD720902:PJK720941 PSZ720902:PTG720941 QCV720902:QDC720941 QMR720902:QMY720941 QWN720902:QWU720941 RGJ720902:RGQ720941 RQF720902:RQM720941 SAB720902:SAI720941 SJX720902:SKE720941 STT720902:SUA720941 TDP720902:TDW720941 TNL720902:TNS720941 TXH720902:TXO720941 UHD720902:UHK720941 UQZ720902:URG720941 VAV720902:VBC720941 VKR720902:VKY720941 VUN720902:VUU720941 WEJ720902:WEQ720941 WOF720902:WOM720941 WYB720902:WYI720941 BT786438:CA786477 LP786438:LW786477 VL786438:VS786477 AFH786438:AFO786477 APD786438:APK786477 AYZ786438:AZG786477 BIV786438:BJC786477 BSR786438:BSY786477 CCN786438:CCU786477 CMJ786438:CMQ786477 CWF786438:CWM786477 DGB786438:DGI786477 DPX786438:DQE786477 DZT786438:EAA786477 EJP786438:EJW786477 ETL786438:ETS786477 FDH786438:FDO786477 FND786438:FNK786477 FWZ786438:FXG786477 GGV786438:GHC786477 GQR786438:GQY786477 HAN786438:HAU786477 HKJ786438:HKQ786477 HUF786438:HUM786477 IEB786438:IEI786477 INX786438:IOE786477 IXT786438:IYA786477 JHP786438:JHW786477 JRL786438:JRS786477 KBH786438:KBO786477 KLD786438:KLK786477 KUZ786438:KVG786477 LEV786438:LFC786477 LOR786438:LOY786477 LYN786438:LYU786477 MIJ786438:MIQ786477 MSF786438:MSM786477 NCB786438:NCI786477 NLX786438:NME786477 NVT786438:NWA786477 OFP786438:OFW786477 OPL786438:OPS786477 OZH786438:OZO786477 PJD786438:PJK786477 PSZ786438:PTG786477 QCV786438:QDC786477 QMR786438:QMY786477 QWN786438:QWU786477 RGJ786438:RGQ786477 RQF786438:RQM786477 SAB786438:SAI786477 SJX786438:SKE786477 STT786438:SUA786477 TDP786438:TDW786477 TNL786438:TNS786477 TXH786438:TXO786477 UHD786438:UHK786477 UQZ786438:URG786477 VAV786438:VBC786477 VKR786438:VKY786477 VUN786438:VUU786477 WEJ786438:WEQ786477 WOF786438:WOM786477 WYB786438:WYI786477 BT851974:CA852013 LP851974:LW852013 VL851974:VS852013 AFH851974:AFO852013 APD851974:APK852013 AYZ851974:AZG852013 BIV851974:BJC852013 BSR851974:BSY852013 CCN851974:CCU852013 CMJ851974:CMQ852013 CWF851974:CWM852013 DGB851974:DGI852013 DPX851974:DQE852013 DZT851974:EAA852013 EJP851974:EJW852013 ETL851974:ETS852013 FDH851974:FDO852013 FND851974:FNK852013 FWZ851974:FXG852013 GGV851974:GHC852013 GQR851974:GQY852013 HAN851974:HAU852013 HKJ851974:HKQ852013 HUF851974:HUM852013 IEB851974:IEI852013 INX851974:IOE852013 IXT851974:IYA852013 JHP851974:JHW852013 JRL851974:JRS852013 KBH851974:KBO852013 KLD851974:KLK852013 KUZ851974:KVG852013 LEV851974:LFC852013 LOR851974:LOY852013 LYN851974:LYU852013 MIJ851974:MIQ852013 MSF851974:MSM852013 NCB851974:NCI852013 NLX851974:NME852013 NVT851974:NWA852013 OFP851974:OFW852013 OPL851974:OPS852013 OZH851974:OZO852013 PJD851974:PJK852013 PSZ851974:PTG852013 QCV851974:QDC852013 QMR851974:QMY852013 QWN851974:QWU852013 RGJ851974:RGQ852013 RQF851974:RQM852013 SAB851974:SAI852013 SJX851974:SKE852013 STT851974:SUA852013 TDP851974:TDW852013 TNL851974:TNS852013 TXH851974:TXO852013 UHD851974:UHK852013 UQZ851974:URG852013 VAV851974:VBC852013 VKR851974:VKY852013 VUN851974:VUU852013 WEJ851974:WEQ852013 WOF851974:WOM852013 WYB851974:WYI852013 BT917510:CA917549 LP917510:LW917549 VL917510:VS917549 AFH917510:AFO917549 APD917510:APK917549 AYZ917510:AZG917549 BIV917510:BJC917549 BSR917510:BSY917549 CCN917510:CCU917549 CMJ917510:CMQ917549 CWF917510:CWM917549 DGB917510:DGI917549 DPX917510:DQE917549 DZT917510:EAA917549 EJP917510:EJW917549 ETL917510:ETS917549 FDH917510:FDO917549 FND917510:FNK917549 FWZ917510:FXG917549 GGV917510:GHC917549 GQR917510:GQY917549 HAN917510:HAU917549 HKJ917510:HKQ917549 HUF917510:HUM917549 IEB917510:IEI917549 INX917510:IOE917549 IXT917510:IYA917549 JHP917510:JHW917549 JRL917510:JRS917549 KBH917510:KBO917549 KLD917510:KLK917549 KUZ917510:KVG917549 LEV917510:LFC917549 LOR917510:LOY917549 LYN917510:LYU917549 MIJ917510:MIQ917549 MSF917510:MSM917549 NCB917510:NCI917549 NLX917510:NME917549 NVT917510:NWA917549 OFP917510:OFW917549 OPL917510:OPS917549 OZH917510:OZO917549 PJD917510:PJK917549 PSZ917510:PTG917549 QCV917510:QDC917549 QMR917510:QMY917549 QWN917510:QWU917549 RGJ917510:RGQ917549 RQF917510:RQM917549 SAB917510:SAI917549 SJX917510:SKE917549 STT917510:SUA917549 TDP917510:TDW917549 TNL917510:TNS917549 TXH917510:TXO917549 UHD917510:UHK917549 UQZ917510:URG917549 VAV917510:VBC917549 VKR917510:VKY917549 VUN917510:VUU917549 WEJ917510:WEQ917549 WOF917510:WOM917549 WYB917510:WYI917549 BT983046:CA983085 LP983046:LW983085 VL983046:VS983085 AFH983046:AFO983085 APD983046:APK983085 AYZ983046:AZG983085 BIV983046:BJC983085 BSR983046:BSY983085 CCN983046:CCU983085 CMJ983046:CMQ983085 CWF983046:CWM983085 DGB983046:DGI983085 DPX983046:DQE983085 DZT983046:EAA983085 EJP983046:EJW983085 ETL983046:ETS983085 FDH983046:FDO983085 FND983046:FNK983085 FWZ983046:FXG983085 GGV983046:GHC983085 GQR983046:GQY983085 HAN983046:HAU983085 HKJ983046:HKQ983085 HUF983046:HUM983085 IEB983046:IEI983085 INX983046:IOE983085 IXT983046:IYA983085 JHP983046:JHW983085 JRL983046:JRS983085 KBH983046:KBO983085 KLD983046:KLK983085 KUZ983046:KVG983085 LEV983046:LFC983085 LOR983046:LOY983085 LYN983046:LYU983085 MIJ983046:MIQ983085 MSF983046:MSM983085 NCB983046:NCI983085 NLX983046:NME983085 NVT983046:NWA983085 OFP983046:OFW983085 OPL983046:OPS983085 OZH983046:OZO983085 PJD983046:PJK983085 PSZ983046:PTG983085 QCV983046:QDC983085 QMR983046:QMY983085 QWN983046:QWU983085 RGJ983046:RGQ983085 RQF983046:RQM983085 SAB983046:SAI983085 SJX983046:SKE983085 STT983046:SUA983085 TDP983046:TDW983085 TNL983046:TNS983085 TXH983046:TXO983085 UHD983046:UHK983085 UQZ983046:URG983085 VAV983046:VBC983085 VKR983046:VKY983085 VUN983046:VUU983085 WEJ983046:WEQ983085 WOF983046:WOM983085" xr:uid="{00000000-0002-0000-0000-000000000000}">
      <formula1>"右,左,両,　"</formula1>
    </dataValidation>
  </dataValidations>
  <pageMargins left="0.3" right="0" top="0.70866141732283472" bottom="0" header="0.35433070866141736" footer="0.19685039370078741"/>
  <pageSetup paperSize="12" scale="90" orientation="portrait" r:id="rId1"/>
  <headerFooter alignWithMargins="0">
    <oddHeader>&amp;C&amp;"ＭＳ ゴシック,標準"&amp;6▲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141"/>
  <sheetViews>
    <sheetView tabSelected="1" workbookViewId="0">
      <selection activeCell="I5" sqref="I5"/>
    </sheetView>
  </sheetViews>
  <sheetFormatPr defaultRowHeight="14.4"/>
  <cols>
    <col min="1" max="1" width="4.09765625" customWidth="1"/>
    <col min="12" max="12" width="11.59765625" bestFit="1" customWidth="1"/>
    <col min="13" max="13" width="11.5" bestFit="1" customWidth="1"/>
    <col min="30" max="30" width="39.3984375" bestFit="1" customWidth="1"/>
    <col min="31" max="31" width="9.3984375" bestFit="1" customWidth="1"/>
    <col min="32" max="32" width="9.5" bestFit="1" customWidth="1"/>
    <col min="34" max="34" width="20.5" bestFit="1" customWidth="1"/>
  </cols>
  <sheetData>
    <row r="1" spans="1:39">
      <c r="A1" s="208" t="s">
        <v>208</v>
      </c>
      <c r="B1" s="207" t="s">
        <v>155</v>
      </c>
      <c r="C1" s="207" t="s">
        <v>156</v>
      </c>
      <c r="D1" s="207" t="s">
        <v>157</v>
      </c>
      <c r="E1" s="207" t="s">
        <v>209</v>
      </c>
      <c r="F1" s="207" t="s">
        <v>158</v>
      </c>
      <c r="G1" s="207" t="s">
        <v>159</v>
      </c>
      <c r="H1" s="207" t="s">
        <v>160</v>
      </c>
      <c r="I1" s="207" t="s">
        <v>161</v>
      </c>
      <c r="J1" s="207" t="s">
        <v>162</v>
      </c>
      <c r="K1" s="207" t="s">
        <v>163</v>
      </c>
      <c r="L1" s="207" t="s">
        <v>164</v>
      </c>
      <c r="M1" s="207" t="s">
        <v>165</v>
      </c>
      <c r="N1" s="207" t="s">
        <v>166</v>
      </c>
      <c r="O1" s="207" t="s">
        <v>167</v>
      </c>
      <c r="P1" s="207" t="s">
        <v>168</v>
      </c>
      <c r="Q1" s="207" t="s">
        <v>169</v>
      </c>
      <c r="R1" s="207" t="s">
        <v>210</v>
      </c>
      <c r="S1" s="207" t="s">
        <v>211</v>
      </c>
      <c r="T1" s="207" t="s">
        <v>170</v>
      </c>
      <c r="U1" s="207" t="s">
        <v>171</v>
      </c>
      <c r="V1" s="207" t="s">
        <v>172</v>
      </c>
      <c r="W1" s="207" t="s">
        <v>173</v>
      </c>
      <c r="X1" s="207" t="s">
        <v>174</v>
      </c>
      <c r="Y1" s="207" t="s">
        <v>175</v>
      </c>
      <c r="Z1" s="207" t="s">
        <v>176</v>
      </c>
      <c r="AA1" s="207" t="s">
        <v>177</v>
      </c>
      <c r="AB1" s="207" t="s">
        <v>178</v>
      </c>
      <c r="AC1" s="207" t="s">
        <v>179</v>
      </c>
      <c r="AD1" s="207" t="s">
        <v>180</v>
      </c>
      <c r="AE1" s="207" t="s">
        <v>181</v>
      </c>
      <c r="AF1" s="207" t="s">
        <v>182</v>
      </c>
      <c r="AG1" s="207" t="s">
        <v>183</v>
      </c>
      <c r="AH1" s="207" t="s">
        <v>184</v>
      </c>
      <c r="AI1" s="207" t="s">
        <v>185</v>
      </c>
      <c r="AJ1" s="207" t="s">
        <v>186</v>
      </c>
      <c r="AK1" s="207" t="s">
        <v>187</v>
      </c>
      <c r="AL1" s="207" t="s">
        <v>188</v>
      </c>
      <c r="AM1" s="207" t="s">
        <v>189</v>
      </c>
    </row>
    <row r="2" spans="1:39">
      <c r="A2" s="208">
        <v>1</v>
      </c>
      <c r="M2" s="193"/>
      <c r="AI2" s="193"/>
      <c r="AK2" s="193"/>
    </row>
    <row r="3" spans="1:39">
      <c r="A3" s="208">
        <v>2</v>
      </c>
      <c r="M3" s="193"/>
      <c r="AI3" s="193"/>
      <c r="AK3" s="193"/>
    </row>
    <row r="4" spans="1:39">
      <c r="A4" s="208">
        <v>3</v>
      </c>
      <c r="M4" s="193"/>
      <c r="AE4" s="193"/>
      <c r="AI4" s="193"/>
      <c r="AK4" s="193"/>
    </row>
    <row r="5" spans="1:39">
      <c r="A5" s="208">
        <v>4</v>
      </c>
      <c r="M5" s="193"/>
      <c r="AE5" s="193"/>
      <c r="AI5" s="193"/>
      <c r="AK5" s="193"/>
    </row>
    <row r="6" spans="1:39">
      <c r="A6" s="208">
        <v>5</v>
      </c>
      <c r="M6" s="193"/>
      <c r="AE6" s="193"/>
      <c r="AI6" s="193"/>
      <c r="AK6" s="193"/>
    </row>
    <row r="7" spans="1:39">
      <c r="A7" s="208">
        <v>6</v>
      </c>
      <c r="M7" s="193"/>
      <c r="AE7" s="193"/>
      <c r="AI7" s="193"/>
      <c r="AK7" s="193"/>
    </row>
    <row r="8" spans="1:39">
      <c r="A8" s="208">
        <v>7</v>
      </c>
      <c r="M8" s="193"/>
      <c r="AE8" s="193"/>
      <c r="AI8" s="193"/>
      <c r="AK8" s="193"/>
    </row>
    <row r="9" spans="1:39">
      <c r="A9" s="208">
        <v>8</v>
      </c>
      <c r="M9" s="193"/>
      <c r="AE9" s="193"/>
      <c r="AI9" s="193"/>
      <c r="AK9" s="193"/>
    </row>
    <row r="10" spans="1:39">
      <c r="A10" s="208">
        <v>9</v>
      </c>
      <c r="M10" s="193"/>
      <c r="AE10" s="193"/>
      <c r="AI10" s="193"/>
      <c r="AK10" s="193"/>
    </row>
    <row r="11" spans="1:39">
      <c r="A11" s="208">
        <v>10</v>
      </c>
      <c r="M11" s="193"/>
      <c r="AE11" s="193"/>
      <c r="AI11" s="193"/>
      <c r="AK11" s="193"/>
    </row>
    <row r="12" spans="1:39">
      <c r="A12" s="208">
        <v>11</v>
      </c>
      <c r="M12" s="193"/>
      <c r="AE12" s="193"/>
      <c r="AI12" s="193"/>
      <c r="AK12" s="193"/>
    </row>
    <row r="13" spans="1:39">
      <c r="A13" s="208">
        <v>12</v>
      </c>
      <c r="M13" s="193"/>
      <c r="AE13" s="193"/>
      <c r="AI13" s="193"/>
      <c r="AK13" s="193"/>
    </row>
    <row r="14" spans="1:39">
      <c r="A14" s="208">
        <v>13</v>
      </c>
      <c r="M14" s="193"/>
      <c r="AE14" s="193"/>
      <c r="AI14" s="193"/>
      <c r="AK14" s="193"/>
    </row>
    <row r="15" spans="1:39">
      <c r="A15" s="208">
        <v>14</v>
      </c>
      <c r="M15" s="193"/>
      <c r="AE15" s="193"/>
      <c r="AI15" s="193"/>
      <c r="AK15" s="193"/>
    </row>
    <row r="16" spans="1:39">
      <c r="A16" s="208">
        <v>15</v>
      </c>
      <c r="M16" s="193"/>
      <c r="AE16" s="193"/>
      <c r="AI16" s="193"/>
      <c r="AK16" s="193"/>
    </row>
    <row r="17" spans="1:37">
      <c r="A17" s="208">
        <v>16</v>
      </c>
      <c r="M17" s="193"/>
      <c r="AE17" s="193"/>
      <c r="AI17" s="193"/>
      <c r="AK17" s="193"/>
    </row>
    <row r="18" spans="1:37">
      <c r="A18" s="208">
        <v>17</v>
      </c>
      <c r="M18" s="193"/>
      <c r="AE18" s="193"/>
      <c r="AI18" s="193"/>
      <c r="AK18" s="193"/>
    </row>
    <row r="19" spans="1:37">
      <c r="A19" s="208">
        <v>18</v>
      </c>
      <c r="M19" s="193"/>
      <c r="AE19" s="193"/>
      <c r="AI19" s="193"/>
      <c r="AK19" s="193"/>
    </row>
    <row r="20" spans="1:37">
      <c r="A20" s="208">
        <v>19</v>
      </c>
      <c r="M20" s="193"/>
      <c r="AE20" s="193"/>
      <c r="AI20" s="193"/>
      <c r="AK20" s="193"/>
    </row>
    <row r="21" spans="1:37">
      <c r="A21" s="208">
        <v>20</v>
      </c>
      <c r="M21" s="193"/>
      <c r="AE21" s="193"/>
      <c r="AI21" s="193"/>
      <c r="AK21" s="193"/>
    </row>
    <row r="22" spans="1:37">
      <c r="A22" s="208">
        <v>21</v>
      </c>
      <c r="M22" s="193"/>
      <c r="AE22" s="193"/>
      <c r="AI22" s="193"/>
      <c r="AK22" s="193"/>
    </row>
    <row r="23" spans="1:37">
      <c r="A23" s="208">
        <v>22</v>
      </c>
      <c r="M23" s="193"/>
      <c r="AE23" s="193"/>
      <c r="AI23" s="193"/>
      <c r="AK23" s="193"/>
    </row>
    <row r="24" spans="1:37">
      <c r="A24" s="208">
        <v>23</v>
      </c>
      <c r="M24" s="193"/>
      <c r="AE24" s="193"/>
      <c r="AI24" s="193"/>
      <c r="AK24" s="193"/>
    </row>
    <row r="25" spans="1:37">
      <c r="A25" s="208">
        <v>24</v>
      </c>
      <c r="M25" s="193"/>
      <c r="AE25" s="193"/>
      <c r="AI25" s="193"/>
      <c r="AK25" s="193"/>
    </row>
    <row r="26" spans="1:37">
      <c r="A26" s="208">
        <v>25</v>
      </c>
      <c r="M26" s="193"/>
      <c r="AE26" s="193"/>
      <c r="AI26" s="193"/>
      <c r="AK26" s="193"/>
    </row>
    <row r="27" spans="1:37">
      <c r="A27" s="208">
        <v>26</v>
      </c>
      <c r="M27" s="193"/>
      <c r="AE27" s="193"/>
      <c r="AI27" s="193"/>
      <c r="AK27" s="193"/>
    </row>
    <row r="28" spans="1:37">
      <c r="A28" s="208">
        <v>27</v>
      </c>
      <c r="M28" s="193"/>
      <c r="AE28" s="193"/>
      <c r="AI28" s="193"/>
      <c r="AK28" s="193"/>
    </row>
    <row r="29" spans="1:37">
      <c r="A29" s="208">
        <v>28</v>
      </c>
      <c r="M29" s="193"/>
      <c r="AE29" s="193"/>
      <c r="AI29" s="193"/>
      <c r="AK29" s="193"/>
    </row>
    <row r="30" spans="1:37">
      <c r="A30" s="208">
        <v>29</v>
      </c>
      <c r="M30" s="193"/>
      <c r="AE30" s="193"/>
      <c r="AI30" s="193"/>
      <c r="AK30" s="193"/>
    </row>
    <row r="31" spans="1:37">
      <c r="A31" s="208">
        <v>30</v>
      </c>
      <c r="L31" s="193"/>
      <c r="AB31" s="193"/>
      <c r="AF31" s="193"/>
      <c r="AH31" s="193"/>
    </row>
    <row r="32" spans="1:37">
      <c r="A32" s="208">
        <v>31</v>
      </c>
      <c r="L32" s="193"/>
      <c r="AB32" s="193"/>
      <c r="AF32" s="193"/>
      <c r="AH32" s="193"/>
    </row>
    <row r="33" spans="1:34">
      <c r="A33" s="208">
        <v>32</v>
      </c>
      <c r="L33" s="193"/>
      <c r="AB33" s="193"/>
      <c r="AF33" s="193"/>
      <c r="AH33" s="193"/>
    </row>
    <row r="34" spans="1:34">
      <c r="A34" s="208">
        <v>33</v>
      </c>
    </row>
    <row r="35" spans="1:34">
      <c r="A35" s="208">
        <v>34</v>
      </c>
    </row>
    <row r="36" spans="1:34">
      <c r="A36" s="208">
        <v>35</v>
      </c>
    </row>
    <row r="37" spans="1:34">
      <c r="A37" s="208">
        <v>36</v>
      </c>
    </row>
    <row r="38" spans="1:34">
      <c r="A38" s="208">
        <v>37</v>
      </c>
    </row>
    <row r="39" spans="1:34">
      <c r="A39" s="208">
        <v>38</v>
      </c>
    </row>
    <row r="40" spans="1:34">
      <c r="A40" s="208">
        <v>39</v>
      </c>
    </row>
    <row r="41" spans="1:34">
      <c r="A41" s="208">
        <v>40</v>
      </c>
    </row>
    <row r="42" spans="1:34">
      <c r="A42" s="208">
        <v>41</v>
      </c>
    </row>
    <row r="43" spans="1:34">
      <c r="A43" s="208">
        <v>42</v>
      </c>
    </row>
    <row r="44" spans="1:34">
      <c r="A44" s="208">
        <v>43</v>
      </c>
    </row>
    <row r="45" spans="1:34">
      <c r="A45" s="208">
        <v>44</v>
      </c>
    </row>
    <row r="46" spans="1:34">
      <c r="A46" s="208">
        <v>45</v>
      </c>
    </row>
    <row r="47" spans="1:34">
      <c r="A47" s="208">
        <v>46</v>
      </c>
    </row>
    <row r="48" spans="1:34">
      <c r="A48" s="208">
        <v>47</v>
      </c>
    </row>
    <row r="49" spans="1:1">
      <c r="A49" s="208">
        <v>48</v>
      </c>
    </row>
    <row r="50" spans="1:1">
      <c r="A50" s="208">
        <v>49</v>
      </c>
    </row>
    <row r="51" spans="1:1">
      <c r="A51" s="208">
        <v>50</v>
      </c>
    </row>
    <row r="52" spans="1:1">
      <c r="A52" s="208">
        <v>51</v>
      </c>
    </row>
    <row r="53" spans="1:1">
      <c r="A53" s="208">
        <v>52</v>
      </c>
    </row>
    <row r="54" spans="1:1">
      <c r="A54" s="208">
        <v>53</v>
      </c>
    </row>
    <row r="55" spans="1:1">
      <c r="A55" s="208">
        <v>54</v>
      </c>
    </row>
    <row r="56" spans="1:1">
      <c r="A56" s="208">
        <v>55</v>
      </c>
    </row>
    <row r="57" spans="1:1">
      <c r="A57" s="208">
        <v>56</v>
      </c>
    </row>
    <row r="58" spans="1:1">
      <c r="A58" s="208">
        <v>57</v>
      </c>
    </row>
    <row r="59" spans="1:1">
      <c r="A59" s="208">
        <v>58</v>
      </c>
    </row>
    <row r="60" spans="1:1">
      <c r="A60" s="208">
        <v>59</v>
      </c>
    </row>
    <row r="61" spans="1:1">
      <c r="A61" s="208">
        <v>60</v>
      </c>
    </row>
    <row r="62" spans="1:1">
      <c r="A62" s="208">
        <v>61</v>
      </c>
    </row>
    <row r="63" spans="1:1">
      <c r="A63" s="208">
        <v>62</v>
      </c>
    </row>
    <row r="64" spans="1:1">
      <c r="A64" s="208">
        <v>63</v>
      </c>
    </row>
    <row r="65" spans="1:1">
      <c r="A65" s="208">
        <v>64</v>
      </c>
    </row>
    <row r="66" spans="1:1">
      <c r="A66" s="208">
        <v>65</v>
      </c>
    </row>
    <row r="67" spans="1:1">
      <c r="A67" s="208">
        <v>66</v>
      </c>
    </row>
    <row r="68" spans="1:1">
      <c r="A68" s="208">
        <v>67</v>
      </c>
    </row>
    <row r="69" spans="1:1">
      <c r="A69" s="208">
        <v>68</v>
      </c>
    </row>
    <row r="70" spans="1:1">
      <c r="A70" s="208">
        <v>69</v>
      </c>
    </row>
    <row r="71" spans="1:1">
      <c r="A71" s="208">
        <v>70</v>
      </c>
    </row>
    <row r="72" spans="1:1">
      <c r="A72" s="208">
        <v>71</v>
      </c>
    </row>
    <row r="73" spans="1:1">
      <c r="A73" s="208">
        <v>72</v>
      </c>
    </row>
    <row r="74" spans="1:1">
      <c r="A74" s="208">
        <v>73</v>
      </c>
    </row>
    <row r="75" spans="1:1">
      <c r="A75" s="208">
        <v>74</v>
      </c>
    </row>
    <row r="76" spans="1:1">
      <c r="A76" s="208">
        <v>75</v>
      </c>
    </row>
    <row r="77" spans="1:1">
      <c r="A77" s="208">
        <v>76</v>
      </c>
    </row>
    <row r="78" spans="1:1">
      <c r="A78" s="208">
        <v>77</v>
      </c>
    </row>
    <row r="79" spans="1:1">
      <c r="A79" s="208">
        <v>78</v>
      </c>
    </row>
    <row r="80" spans="1:1">
      <c r="A80" s="208">
        <v>79</v>
      </c>
    </row>
    <row r="81" spans="1:1">
      <c r="A81" s="208">
        <v>80</v>
      </c>
    </row>
    <row r="82" spans="1:1">
      <c r="A82" s="208">
        <v>81</v>
      </c>
    </row>
    <row r="83" spans="1:1">
      <c r="A83" s="208">
        <v>82</v>
      </c>
    </row>
    <row r="84" spans="1:1">
      <c r="A84" s="208">
        <v>83</v>
      </c>
    </row>
    <row r="85" spans="1:1">
      <c r="A85" s="208">
        <v>84</v>
      </c>
    </row>
    <row r="86" spans="1:1">
      <c r="A86" s="208">
        <v>85</v>
      </c>
    </row>
    <row r="87" spans="1:1">
      <c r="A87" s="208">
        <v>86</v>
      </c>
    </row>
    <row r="88" spans="1:1">
      <c r="A88" s="208">
        <v>87</v>
      </c>
    </row>
    <row r="89" spans="1:1">
      <c r="A89" s="208">
        <v>88</v>
      </c>
    </row>
    <row r="90" spans="1:1">
      <c r="A90" s="208">
        <v>89</v>
      </c>
    </row>
    <row r="91" spans="1:1">
      <c r="A91" s="208">
        <v>90</v>
      </c>
    </row>
    <row r="92" spans="1:1">
      <c r="A92" s="208">
        <v>91</v>
      </c>
    </row>
    <row r="93" spans="1:1">
      <c r="A93" s="208">
        <v>92</v>
      </c>
    </row>
    <row r="94" spans="1:1">
      <c r="A94" s="208">
        <v>93</v>
      </c>
    </row>
    <row r="95" spans="1:1">
      <c r="A95" s="208">
        <v>94</v>
      </c>
    </row>
    <row r="96" spans="1:1">
      <c r="A96" s="208">
        <v>95</v>
      </c>
    </row>
    <row r="97" spans="1:1">
      <c r="A97" s="208">
        <v>96</v>
      </c>
    </row>
    <row r="98" spans="1:1">
      <c r="A98" s="208">
        <v>97</v>
      </c>
    </row>
    <row r="99" spans="1:1">
      <c r="A99" s="208">
        <v>98</v>
      </c>
    </row>
    <row r="100" spans="1:1">
      <c r="A100" s="208">
        <v>99</v>
      </c>
    </row>
    <row r="101" spans="1:1">
      <c r="A101" s="208">
        <v>100</v>
      </c>
    </row>
    <row r="102" spans="1:1">
      <c r="A102" s="208">
        <v>101</v>
      </c>
    </row>
    <row r="103" spans="1:1">
      <c r="A103" s="208">
        <v>102</v>
      </c>
    </row>
    <row r="104" spans="1:1">
      <c r="A104" s="208">
        <v>103</v>
      </c>
    </row>
    <row r="105" spans="1:1">
      <c r="A105" s="208">
        <v>104</v>
      </c>
    </row>
    <row r="106" spans="1:1">
      <c r="A106" s="208">
        <v>105</v>
      </c>
    </row>
    <row r="107" spans="1:1">
      <c r="A107" s="208">
        <v>106</v>
      </c>
    </row>
    <row r="108" spans="1:1">
      <c r="A108" s="208">
        <v>107</v>
      </c>
    </row>
    <row r="109" spans="1:1">
      <c r="A109" s="208">
        <v>108</v>
      </c>
    </row>
    <row r="110" spans="1:1">
      <c r="A110" s="208">
        <v>109</v>
      </c>
    </row>
    <row r="111" spans="1:1">
      <c r="A111" s="208">
        <v>110</v>
      </c>
    </row>
    <row r="112" spans="1:1">
      <c r="A112" s="208">
        <v>111</v>
      </c>
    </row>
    <row r="113" spans="1:1">
      <c r="A113" s="208">
        <v>112</v>
      </c>
    </row>
    <row r="114" spans="1:1">
      <c r="A114" s="208">
        <v>113</v>
      </c>
    </row>
    <row r="115" spans="1:1">
      <c r="A115" s="208">
        <v>114</v>
      </c>
    </row>
    <row r="116" spans="1:1">
      <c r="A116" s="208">
        <v>115</v>
      </c>
    </row>
    <row r="117" spans="1:1">
      <c r="A117" s="208">
        <v>116</v>
      </c>
    </row>
    <row r="118" spans="1:1">
      <c r="A118" s="208">
        <v>117</v>
      </c>
    </row>
    <row r="119" spans="1:1">
      <c r="A119" s="208">
        <v>118</v>
      </c>
    </row>
    <row r="120" spans="1:1">
      <c r="A120" s="208">
        <v>119</v>
      </c>
    </row>
    <row r="121" spans="1:1">
      <c r="A121" s="208">
        <v>120</v>
      </c>
    </row>
    <row r="122" spans="1:1">
      <c r="A122" s="208">
        <v>121</v>
      </c>
    </row>
    <row r="123" spans="1:1">
      <c r="A123" s="208">
        <v>122</v>
      </c>
    </row>
    <row r="124" spans="1:1">
      <c r="A124" s="208">
        <v>123</v>
      </c>
    </row>
    <row r="125" spans="1:1">
      <c r="A125" s="208">
        <v>124</v>
      </c>
    </row>
    <row r="126" spans="1:1">
      <c r="A126" s="208">
        <v>125</v>
      </c>
    </row>
    <row r="127" spans="1:1">
      <c r="A127" s="208">
        <v>126</v>
      </c>
    </row>
    <row r="128" spans="1:1">
      <c r="A128" s="208">
        <v>127</v>
      </c>
    </row>
    <row r="129" spans="1:1">
      <c r="A129" s="208">
        <v>128</v>
      </c>
    </row>
    <row r="130" spans="1:1">
      <c r="A130" s="208">
        <v>129</v>
      </c>
    </row>
    <row r="131" spans="1:1">
      <c r="A131" s="208">
        <v>130</v>
      </c>
    </row>
    <row r="132" spans="1:1">
      <c r="A132" s="208">
        <v>131</v>
      </c>
    </row>
    <row r="133" spans="1:1">
      <c r="A133" s="208">
        <v>132</v>
      </c>
    </row>
    <row r="134" spans="1:1">
      <c r="A134" s="208">
        <v>133</v>
      </c>
    </row>
    <row r="135" spans="1:1">
      <c r="A135" s="208">
        <v>134</v>
      </c>
    </row>
    <row r="136" spans="1:1">
      <c r="A136" s="208">
        <v>135</v>
      </c>
    </row>
    <row r="137" spans="1:1">
      <c r="A137" s="208">
        <v>136</v>
      </c>
    </row>
    <row r="138" spans="1:1">
      <c r="A138" s="208">
        <v>137</v>
      </c>
    </row>
    <row r="139" spans="1:1">
      <c r="A139" s="208">
        <v>138</v>
      </c>
    </row>
    <row r="140" spans="1:1">
      <c r="A140" s="208">
        <v>139</v>
      </c>
    </row>
    <row r="141" spans="1:1">
      <c r="A141" s="208">
        <v>140</v>
      </c>
    </row>
  </sheetData>
  <sortState xmlns:xlrd2="http://schemas.microsoft.com/office/spreadsheetml/2017/richdata2" ref="B2:AJ33">
    <sortCondition descending="1" ref="K2:K33"/>
    <sortCondition ref="E2:E33"/>
  </sortState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7030A0"/>
  </sheetPr>
  <dimension ref="A1:R135"/>
  <sheetViews>
    <sheetView workbookViewId="0">
      <selection activeCell="R6" sqref="R6"/>
    </sheetView>
  </sheetViews>
  <sheetFormatPr defaultColWidth="7.8984375" defaultRowHeight="14.4"/>
  <cols>
    <col min="1" max="1" width="6.5" style="198" bestFit="1" customWidth="1"/>
    <col min="2" max="2" width="16.59765625" style="198" customWidth="1"/>
    <col min="3" max="3" width="17.3984375" style="198" customWidth="1"/>
    <col min="4" max="4" width="10.19921875" style="198" customWidth="1"/>
    <col min="5" max="5" width="17.3984375" style="198" customWidth="1"/>
    <col min="6" max="6" width="6" style="203" customWidth="1"/>
    <col min="7" max="7" width="11.59765625" style="198" customWidth="1"/>
    <col min="8" max="8" width="9.8984375" style="198" customWidth="1"/>
    <col min="9" max="9" width="10" style="198" customWidth="1"/>
    <col min="10" max="10" width="17" style="198" customWidth="1"/>
    <col min="11" max="11" width="25" style="198" bestFit="1" customWidth="1"/>
    <col min="12" max="12" width="20.3984375" style="198" customWidth="1"/>
    <col min="13" max="13" width="8.5" style="198" customWidth="1"/>
    <col min="14" max="14" width="8.8984375" style="198" customWidth="1"/>
    <col min="15" max="15" width="10" style="198" customWidth="1"/>
    <col min="16" max="17" width="4.69921875" style="198" bestFit="1" customWidth="1"/>
    <col min="18" max="18" width="14.69921875" style="198" customWidth="1"/>
    <col min="19" max="19" width="6.5" style="198" customWidth="1"/>
    <col min="20" max="16384" width="7.8984375" style="198"/>
  </cols>
  <sheetData>
    <row r="1" spans="1:18" s="203" customFormat="1" ht="30" customHeight="1">
      <c r="A1" s="199" t="s">
        <v>190</v>
      </c>
      <c r="B1" s="200" t="s">
        <v>191</v>
      </c>
      <c r="C1" s="199" t="s">
        <v>192</v>
      </c>
      <c r="D1" s="200" t="s">
        <v>193</v>
      </c>
      <c r="E1" s="200" t="s">
        <v>194</v>
      </c>
      <c r="F1" s="201" t="s">
        <v>195</v>
      </c>
      <c r="G1" s="202" t="s">
        <v>196</v>
      </c>
      <c r="H1" s="201" t="s">
        <v>197</v>
      </c>
      <c r="I1" s="199" t="s">
        <v>198</v>
      </c>
      <c r="J1" s="201" t="s">
        <v>199</v>
      </c>
      <c r="K1" s="199" t="s">
        <v>200</v>
      </c>
      <c r="L1" s="199" t="s">
        <v>201</v>
      </c>
      <c r="M1" s="201" t="s">
        <v>202</v>
      </c>
      <c r="N1" s="201" t="s">
        <v>203</v>
      </c>
      <c r="O1" s="201" t="s">
        <v>204</v>
      </c>
      <c r="P1" s="201" t="s">
        <v>205</v>
      </c>
      <c r="Q1" s="201" t="s">
        <v>206</v>
      </c>
      <c r="R1" s="199" t="s">
        <v>207</v>
      </c>
    </row>
    <row r="2" spans="1:18" ht="30" customHeight="1">
      <c r="A2" s="194"/>
      <c r="B2" s="195" t="str">
        <f>IF(野球ねっとCSV貼付!T2="部員",野球ねっとCSV貼付!I2,"")</f>
        <v/>
      </c>
      <c r="C2" s="196" t="str">
        <f>IF(野球ねっとCSV貼付!Q2="部員",野球ねっとCSV貼付!I2,"")</f>
        <v/>
      </c>
      <c r="D2" s="196" t="str">
        <f>B2</f>
        <v/>
      </c>
      <c r="E2" s="205" t="b">
        <f>IF(野球ねっとCSV貼付!T2="部員",IF(野球ねっとCSV貼付!P2="選手","選手","記録員"))</f>
        <v>0</v>
      </c>
      <c r="F2" s="206" t="str">
        <f>IF(野球ねっとCSV貼付!T2="部員",野球ねっとCSV貼付!AD2,"")</f>
        <v/>
      </c>
      <c r="G2" s="204" t="str">
        <f>IF(野球ねっとCSV貼付!T2="部員",野球ねっとCSV貼付!M2,"")</f>
        <v/>
      </c>
      <c r="H2" s="209" t="str">
        <f>IF(野球ねっとCSV貼付!T2="部員",野球ねっとCSV貼付!L2,"")</f>
        <v/>
      </c>
      <c r="I2" s="197"/>
      <c r="J2" s="196"/>
      <c r="K2" s="197" t="str">
        <f>IF(野球ねっとCSV貼付!T2="部員",野球ねっとCSV貼付!C2,"")</f>
        <v/>
      </c>
      <c r="L2" s="197"/>
      <c r="M2" s="197" t="str">
        <f>IF(野球ねっとCSV貼付!T2="部員",野球ねっとCSV貼付!Y2,"")</f>
        <v/>
      </c>
      <c r="N2" s="197" t="str">
        <f>IF(野球ねっとCSV貼付!T2="部員",野球ねっとCSV貼付!Z2,"")</f>
        <v/>
      </c>
      <c r="O2" s="196"/>
      <c r="P2" s="194" t="str">
        <f>IF(野球ねっとCSV貼付!T2="部員",野球ねっとCSV貼付!W2,"")</f>
        <v/>
      </c>
      <c r="Q2" s="194" t="str">
        <f>IF(野球ねっとCSV貼付!T2="部員",野球ねっとCSV貼付!X2,"")</f>
        <v/>
      </c>
      <c r="R2" s="197"/>
    </row>
    <row r="3" spans="1:18" ht="30" customHeight="1">
      <c r="A3" s="194"/>
      <c r="B3" s="195" t="str">
        <f>IF(野球ねっとCSV貼付!T3="部員",野球ねっとCSV貼付!I3,"")</f>
        <v/>
      </c>
      <c r="C3" s="196" t="str">
        <f>IF(野球ねっとCSV貼付!Q3="部員",野球ねっとCSV貼付!I3,"")</f>
        <v/>
      </c>
      <c r="D3" s="196" t="str">
        <f t="shared" ref="D3:D66" si="0">B3</f>
        <v/>
      </c>
      <c r="E3" s="205" t="b">
        <f>IF(野球ねっとCSV貼付!T3="部員",IF(野球ねっとCSV貼付!P3="選手","選手","記録員"))</f>
        <v>0</v>
      </c>
      <c r="F3" s="206" t="str">
        <f>IF(野球ねっとCSV貼付!T3="部員",野球ねっとCSV貼付!AD3,"")</f>
        <v/>
      </c>
      <c r="G3" s="204" t="str">
        <f>IF(野球ねっとCSV貼付!T3="部員",野球ねっとCSV貼付!M3,"")</f>
        <v/>
      </c>
      <c r="H3" s="209" t="str">
        <f>IF(野球ねっとCSV貼付!T3="部員",野球ねっとCSV貼付!L3,"")</f>
        <v/>
      </c>
      <c r="I3" s="197"/>
      <c r="J3" s="196"/>
      <c r="K3" s="197" t="str">
        <f>IF(野球ねっとCSV貼付!T3="部員",野球ねっとCSV貼付!C3,"")</f>
        <v/>
      </c>
      <c r="L3" s="197"/>
      <c r="M3" s="197" t="str">
        <f>IF(野球ねっとCSV貼付!T3="部員",野球ねっとCSV貼付!Y3,"")</f>
        <v/>
      </c>
      <c r="N3" s="197" t="str">
        <f>IF(野球ねっとCSV貼付!T3="部員",野球ねっとCSV貼付!Z3,"")</f>
        <v/>
      </c>
      <c r="O3" s="196"/>
      <c r="P3" s="194" t="str">
        <f>IF(野球ねっとCSV貼付!T3="部員",野球ねっとCSV貼付!W3,"")</f>
        <v/>
      </c>
      <c r="Q3" s="194" t="str">
        <f>IF(野球ねっとCSV貼付!T3="部員",野球ねっとCSV貼付!X3,"")</f>
        <v/>
      </c>
      <c r="R3" s="197"/>
    </row>
    <row r="4" spans="1:18" ht="30" customHeight="1">
      <c r="A4" s="194"/>
      <c r="B4" s="195" t="str">
        <f>IF(野球ねっとCSV貼付!T4="部員",野球ねっとCSV貼付!I4,"")</f>
        <v/>
      </c>
      <c r="C4" s="196" t="str">
        <f>IF(野球ねっとCSV貼付!T4="部員",野球ねっとCSV貼付!J4,"")</f>
        <v/>
      </c>
      <c r="D4" s="196" t="str">
        <f t="shared" si="0"/>
        <v/>
      </c>
      <c r="E4" s="205" t="b">
        <f>IF(野球ねっとCSV貼付!T4="部員",IF(野球ねっとCSV貼付!P4="選手","選手","記録員"))</f>
        <v>0</v>
      </c>
      <c r="F4" s="206" t="str">
        <f>IF(野球ねっとCSV貼付!T4="部員",野球ねっとCSV貼付!AD4,"")</f>
        <v/>
      </c>
      <c r="G4" s="204" t="str">
        <f>IF(野球ねっとCSV貼付!T4="部員",野球ねっとCSV貼付!M4,"")</f>
        <v/>
      </c>
      <c r="H4" s="209" t="str">
        <f>IF(野球ねっとCSV貼付!T4="部員",野球ねっとCSV貼付!L4,"")</f>
        <v/>
      </c>
      <c r="I4" s="197"/>
      <c r="J4" s="196"/>
      <c r="K4" s="197" t="str">
        <f>IF(野球ねっとCSV貼付!T4="部員",野球ねっとCSV貼付!C4,"")</f>
        <v/>
      </c>
      <c r="L4" s="197"/>
      <c r="M4" s="197" t="str">
        <f>IF(野球ねっとCSV貼付!T4="部員",野球ねっとCSV貼付!Y4,"")</f>
        <v/>
      </c>
      <c r="N4" s="197" t="str">
        <f>IF(野球ねっとCSV貼付!T4="部員",野球ねっとCSV貼付!Z4,"")</f>
        <v/>
      </c>
      <c r="O4" s="196"/>
      <c r="P4" s="194" t="str">
        <f>IF(野球ねっとCSV貼付!T4="部員",野球ねっとCSV貼付!W4,"")</f>
        <v/>
      </c>
      <c r="Q4" s="194" t="str">
        <f>IF(野球ねっとCSV貼付!T4="部員",野球ねっとCSV貼付!X4,"")</f>
        <v/>
      </c>
      <c r="R4" s="197"/>
    </row>
    <row r="5" spans="1:18" ht="30" customHeight="1">
      <c r="A5" s="194"/>
      <c r="B5" s="195" t="str">
        <f>IF(野球ねっとCSV貼付!T5="部員",野球ねっとCSV貼付!I5,"")</f>
        <v/>
      </c>
      <c r="C5" s="196" t="str">
        <f>IF(野球ねっとCSV貼付!T5="部員",野球ねっとCSV貼付!J5,"")</f>
        <v/>
      </c>
      <c r="D5" s="196" t="str">
        <f t="shared" si="0"/>
        <v/>
      </c>
      <c r="E5" s="205" t="b">
        <f>IF(野球ねっとCSV貼付!T5="部員",IF(野球ねっとCSV貼付!P5="選手","選手","記録員"))</f>
        <v>0</v>
      </c>
      <c r="F5" s="206" t="str">
        <f>IF(野球ねっとCSV貼付!T5="部員",野球ねっとCSV貼付!AD5,"")</f>
        <v/>
      </c>
      <c r="G5" s="204" t="str">
        <f>IF(野球ねっとCSV貼付!T5="部員",野球ねっとCSV貼付!M5,"")</f>
        <v/>
      </c>
      <c r="H5" s="209" t="str">
        <f>IF(野球ねっとCSV貼付!T5="部員",野球ねっとCSV貼付!L5,"")</f>
        <v/>
      </c>
      <c r="I5" s="197"/>
      <c r="J5" s="196"/>
      <c r="K5" s="197" t="str">
        <f>IF(野球ねっとCSV貼付!T5="部員",野球ねっとCSV貼付!C5,"")</f>
        <v/>
      </c>
      <c r="L5" s="197"/>
      <c r="M5" s="197" t="str">
        <f>IF(野球ねっとCSV貼付!T5="部員",野球ねっとCSV貼付!Y5,"")</f>
        <v/>
      </c>
      <c r="N5" s="197" t="str">
        <f>IF(野球ねっとCSV貼付!T5="部員",野球ねっとCSV貼付!Z5,"")</f>
        <v/>
      </c>
      <c r="O5" s="196"/>
      <c r="P5" s="194" t="str">
        <f>IF(野球ねっとCSV貼付!T5="部員",野球ねっとCSV貼付!W5,"")</f>
        <v/>
      </c>
      <c r="Q5" s="194" t="str">
        <f>IF(野球ねっとCSV貼付!T5="部員",野球ねっとCSV貼付!X5,"")</f>
        <v/>
      </c>
      <c r="R5" s="197"/>
    </row>
    <row r="6" spans="1:18" ht="30" customHeight="1">
      <c r="A6" s="194"/>
      <c r="B6" s="195" t="str">
        <f>IF(野球ねっとCSV貼付!T6="部員",野球ねっとCSV貼付!I6,"")</f>
        <v/>
      </c>
      <c r="C6" s="196" t="str">
        <f>IF(野球ねっとCSV貼付!T6="部員",野球ねっとCSV貼付!J6,"")</f>
        <v/>
      </c>
      <c r="D6" s="196" t="str">
        <f t="shared" si="0"/>
        <v/>
      </c>
      <c r="E6" s="205" t="b">
        <f>IF(野球ねっとCSV貼付!T6="部員",IF(野球ねっとCSV貼付!P6="選手","選手","記録員"))</f>
        <v>0</v>
      </c>
      <c r="F6" s="206" t="str">
        <f>IF(野球ねっとCSV貼付!T6="部員",野球ねっとCSV貼付!AD6,"")</f>
        <v/>
      </c>
      <c r="G6" s="204" t="str">
        <f>IF(野球ねっとCSV貼付!T6="部員",野球ねっとCSV貼付!M6,"")</f>
        <v/>
      </c>
      <c r="H6" s="209" t="str">
        <f>IF(野球ねっとCSV貼付!T6="部員",野球ねっとCSV貼付!L6,"")</f>
        <v/>
      </c>
      <c r="I6" s="197"/>
      <c r="J6" s="196"/>
      <c r="K6" s="197" t="str">
        <f>IF(野球ねっとCSV貼付!T6="部員",野球ねっとCSV貼付!C6,"")</f>
        <v/>
      </c>
      <c r="L6" s="197"/>
      <c r="M6" s="197" t="str">
        <f>IF(野球ねっとCSV貼付!T6="部員",野球ねっとCSV貼付!Y6,"")</f>
        <v/>
      </c>
      <c r="N6" s="197" t="str">
        <f>IF(野球ねっとCSV貼付!T6="部員",野球ねっとCSV貼付!Z6,"")</f>
        <v/>
      </c>
      <c r="O6" s="196"/>
      <c r="P6" s="194" t="str">
        <f>IF(野球ねっとCSV貼付!T6="部員",野球ねっとCSV貼付!W6,"")</f>
        <v/>
      </c>
      <c r="Q6" s="194" t="str">
        <f>IF(野球ねっとCSV貼付!T6="部員",野球ねっとCSV貼付!X6,"")</f>
        <v/>
      </c>
      <c r="R6" s="197"/>
    </row>
    <row r="7" spans="1:18" ht="30" customHeight="1">
      <c r="A7" s="194"/>
      <c r="B7" s="195" t="str">
        <f>IF(野球ねっとCSV貼付!T7="部員",野球ねっとCSV貼付!I7,"")</f>
        <v/>
      </c>
      <c r="C7" s="196" t="str">
        <f>IF(野球ねっとCSV貼付!T7="部員",野球ねっとCSV貼付!J7,"")</f>
        <v/>
      </c>
      <c r="D7" s="196" t="str">
        <f t="shared" si="0"/>
        <v/>
      </c>
      <c r="E7" s="205" t="b">
        <f>IF(野球ねっとCSV貼付!T7="部員",IF(野球ねっとCSV貼付!P7="選手","選手","記録員"))</f>
        <v>0</v>
      </c>
      <c r="F7" s="206" t="str">
        <f>IF(野球ねっとCSV貼付!T7="部員",野球ねっとCSV貼付!AD7,"")</f>
        <v/>
      </c>
      <c r="G7" s="204" t="str">
        <f>IF(野球ねっとCSV貼付!T7="部員",野球ねっとCSV貼付!M7,"")</f>
        <v/>
      </c>
      <c r="H7" s="209" t="str">
        <f>IF(野球ねっとCSV貼付!T7="部員",野球ねっとCSV貼付!L7,"")</f>
        <v/>
      </c>
      <c r="I7" s="197"/>
      <c r="J7" s="196"/>
      <c r="K7" s="197" t="str">
        <f>IF(野球ねっとCSV貼付!T7="部員",野球ねっとCSV貼付!C7,"")</f>
        <v/>
      </c>
      <c r="L7" s="197"/>
      <c r="M7" s="197" t="str">
        <f>IF(野球ねっとCSV貼付!T7="部員",野球ねっとCSV貼付!Y7,"")</f>
        <v/>
      </c>
      <c r="N7" s="197" t="str">
        <f>IF(野球ねっとCSV貼付!T7="部員",野球ねっとCSV貼付!Z7,"")</f>
        <v/>
      </c>
      <c r="O7" s="196"/>
      <c r="P7" s="194" t="str">
        <f>IF(野球ねっとCSV貼付!T7="部員",野球ねっとCSV貼付!W7,"")</f>
        <v/>
      </c>
      <c r="Q7" s="194" t="str">
        <f>IF(野球ねっとCSV貼付!T7="部員",野球ねっとCSV貼付!X7,"")</f>
        <v/>
      </c>
      <c r="R7" s="197"/>
    </row>
    <row r="8" spans="1:18" ht="30" customHeight="1">
      <c r="A8" s="194"/>
      <c r="B8" s="195" t="str">
        <f>IF(野球ねっとCSV貼付!T8="部員",野球ねっとCSV貼付!I8,"")</f>
        <v/>
      </c>
      <c r="C8" s="196" t="str">
        <f>IF(野球ねっとCSV貼付!T8="部員",野球ねっとCSV貼付!J8,"")</f>
        <v/>
      </c>
      <c r="D8" s="196" t="str">
        <f t="shared" si="0"/>
        <v/>
      </c>
      <c r="E8" s="205" t="b">
        <f>IF(野球ねっとCSV貼付!T8="部員",IF(野球ねっとCSV貼付!P8="選手","選手","記録員"))</f>
        <v>0</v>
      </c>
      <c r="F8" s="206" t="str">
        <f>IF(野球ねっとCSV貼付!T8="部員",野球ねっとCSV貼付!AD8,"")</f>
        <v/>
      </c>
      <c r="G8" s="204" t="str">
        <f>IF(野球ねっとCSV貼付!T8="部員",野球ねっとCSV貼付!M8,"")</f>
        <v/>
      </c>
      <c r="H8" s="209" t="str">
        <f>IF(野球ねっとCSV貼付!T8="部員",野球ねっとCSV貼付!L8,"")</f>
        <v/>
      </c>
      <c r="I8" s="197"/>
      <c r="J8" s="196"/>
      <c r="K8" s="197" t="str">
        <f>IF(野球ねっとCSV貼付!T8="部員",野球ねっとCSV貼付!C8,"")</f>
        <v/>
      </c>
      <c r="L8" s="197"/>
      <c r="M8" s="197" t="str">
        <f>IF(野球ねっとCSV貼付!T8="部員",野球ねっとCSV貼付!Y8,"")</f>
        <v/>
      </c>
      <c r="N8" s="197" t="str">
        <f>IF(野球ねっとCSV貼付!T8="部員",野球ねっとCSV貼付!Z8,"")</f>
        <v/>
      </c>
      <c r="O8" s="196"/>
      <c r="P8" s="194" t="str">
        <f>IF(野球ねっとCSV貼付!T8="部員",野球ねっとCSV貼付!W8,"")</f>
        <v/>
      </c>
      <c r="Q8" s="194" t="str">
        <f>IF(野球ねっとCSV貼付!T8="部員",野球ねっとCSV貼付!X8,"")</f>
        <v/>
      </c>
      <c r="R8" s="197"/>
    </row>
    <row r="9" spans="1:18" ht="30" customHeight="1">
      <c r="A9" s="194"/>
      <c r="B9" s="195" t="str">
        <f>IF(野球ねっとCSV貼付!T9="部員",野球ねっとCSV貼付!I9,"")</f>
        <v/>
      </c>
      <c r="C9" s="196" t="str">
        <f>IF(野球ねっとCSV貼付!T9="部員",野球ねっとCSV貼付!J9,"")</f>
        <v/>
      </c>
      <c r="D9" s="196" t="str">
        <f t="shared" si="0"/>
        <v/>
      </c>
      <c r="E9" s="205" t="b">
        <f>IF(野球ねっとCSV貼付!T9="部員",IF(野球ねっとCSV貼付!P9="選手","選手","記録員"))</f>
        <v>0</v>
      </c>
      <c r="F9" s="206" t="str">
        <f>IF(野球ねっとCSV貼付!T9="部員",野球ねっとCSV貼付!AD9,"")</f>
        <v/>
      </c>
      <c r="G9" s="204" t="str">
        <f>IF(野球ねっとCSV貼付!T9="部員",野球ねっとCSV貼付!M9,"")</f>
        <v/>
      </c>
      <c r="H9" s="209" t="str">
        <f>IF(野球ねっとCSV貼付!T9="部員",野球ねっとCSV貼付!L9,"")</f>
        <v/>
      </c>
      <c r="I9" s="197"/>
      <c r="J9" s="196"/>
      <c r="K9" s="197" t="str">
        <f>IF(野球ねっとCSV貼付!T9="部員",野球ねっとCSV貼付!C9,"")</f>
        <v/>
      </c>
      <c r="L9" s="197"/>
      <c r="M9" s="197" t="str">
        <f>IF(野球ねっとCSV貼付!T9="部員",野球ねっとCSV貼付!Y9,"")</f>
        <v/>
      </c>
      <c r="N9" s="197" t="str">
        <f>IF(野球ねっとCSV貼付!T9="部員",野球ねっとCSV貼付!Z9,"")</f>
        <v/>
      </c>
      <c r="O9" s="196"/>
      <c r="P9" s="194" t="str">
        <f>IF(野球ねっとCSV貼付!T9="部員",野球ねっとCSV貼付!W9,"")</f>
        <v/>
      </c>
      <c r="Q9" s="194" t="str">
        <f>IF(野球ねっとCSV貼付!T9="部員",野球ねっとCSV貼付!X9,"")</f>
        <v/>
      </c>
      <c r="R9" s="197"/>
    </row>
    <row r="10" spans="1:18" ht="30" customHeight="1">
      <c r="A10" s="194"/>
      <c r="B10" s="195" t="str">
        <f>IF(野球ねっとCSV貼付!T10="部員",野球ねっとCSV貼付!I10,"")</f>
        <v/>
      </c>
      <c r="C10" s="196" t="str">
        <f>IF(野球ねっとCSV貼付!T10="部員",野球ねっとCSV貼付!J10,"")</f>
        <v/>
      </c>
      <c r="D10" s="196" t="str">
        <f t="shared" si="0"/>
        <v/>
      </c>
      <c r="E10" s="205" t="b">
        <f>IF(野球ねっとCSV貼付!T10="部員",IF(野球ねっとCSV貼付!P10="選手","選手","記録員"))</f>
        <v>0</v>
      </c>
      <c r="F10" s="206" t="str">
        <f>IF(野球ねっとCSV貼付!T10="部員",野球ねっとCSV貼付!AD10,"")</f>
        <v/>
      </c>
      <c r="G10" s="204" t="str">
        <f>IF(野球ねっとCSV貼付!T10="部員",野球ねっとCSV貼付!M10,"")</f>
        <v/>
      </c>
      <c r="H10" s="209" t="str">
        <f>IF(野球ねっとCSV貼付!T10="部員",野球ねっとCSV貼付!L10,"")</f>
        <v/>
      </c>
      <c r="I10" s="197"/>
      <c r="J10" s="196"/>
      <c r="K10" s="197" t="str">
        <f>IF(野球ねっとCSV貼付!T10="部員",野球ねっとCSV貼付!C10,"")</f>
        <v/>
      </c>
      <c r="L10" s="197"/>
      <c r="M10" s="197" t="str">
        <f>IF(野球ねっとCSV貼付!T10="部員",野球ねっとCSV貼付!Y10,"")</f>
        <v/>
      </c>
      <c r="N10" s="197" t="str">
        <f>IF(野球ねっとCSV貼付!T10="部員",野球ねっとCSV貼付!Z10,"")</f>
        <v/>
      </c>
      <c r="O10" s="196"/>
      <c r="P10" s="194" t="str">
        <f>IF(野球ねっとCSV貼付!T10="部員",野球ねっとCSV貼付!W10,"")</f>
        <v/>
      </c>
      <c r="Q10" s="194" t="str">
        <f>IF(野球ねっとCSV貼付!T10="部員",野球ねっとCSV貼付!X10,"")</f>
        <v/>
      </c>
      <c r="R10" s="197"/>
    </row>
    <row r="11" spans="1:18" ht="30" customHeight="1">
      <c r="A11" s="194"/>
      <c r="B11" s="195" t="str">
        <f>IF(野球ねっとCSV貼付!T11="部員",野球ねっとCSV貼付!I11,"")</f>
        <v/>
      </c>
      <c r="C11" s="196" t="str">
        <f>IF(野球ねっとCSV貼付!T11="部員",野球ねっとCSV貼付!J11,"")</f>
        <v/>
      </c>
      <c r="D11" s="196" t="str">
        <f t="shared" si="0"/>
        <v/>
      </c>
      <c r="E11" s="205" t="b">
        <f>IF(野球ねっとCSV貼付!T11="部員",IF(野球ねっとCSV貼付!P11="選手","選手","記録員"))</f>
        <v>0</v>
      </c>
      <c r="F11" s="206" t="str">
        <f>IF(野球ねっとCSV貼付!T11="部員",野球ねっとCSV貼付!AD11,"")</f>
        <v/>
      </c>
      <c r="G11" s="204" t="str">
        <f>IF(野球ねっとCSV貼付!T11="部員",野球ねっとCSV貼付!M11,"")</f>
        <v/>
      </c>
      <c r="H11" s="209" t="str">
        <f>IF(野球ねっとCSV貼付!T11="部員",野球ねっとCSV貼付!L11,"")</f>
        <v/>
      </c>
      <c r="I11" s="197"/>
      <c r="J11" s="196"/>
      <c r="K11" s="197" t="str">
        <f>IF(野球ねっとCSV貼付!T11="部員",野球ねっとCSV貼付!C11,"")</f>
        <v/>
      </c>
      <c r="L11" s="197"/>
      <c r="M11" s="197" t="str">
        <f>IF(野球ねっとCSV貼付!T11="部員",野球ねっとCSV貼付!Y11,"")</f>
        <v/>
      </c>
      <c r="N11" s="197" t="str">
        <f>IF(野球ねっとCSV貼付!T11="部員",野球ねっとCSV貼付!Z11,"")</f>
        <v/>
      </c>
      <c r="O11" s="196"/>
      <c r="P11" s="194" t="str">
        <f>IF(野球ねっとCSV貼付!T11="部員",野球ねっとCSV貼付!W11,"")</f>
        <v/>
      </c>
      <c r="Q11" s="194" t="str">
        <f>IF(野球ねっとCSV貼付!T11="部員",野球ねっとCSV貼付!X11,"")</f>
        <v/>
      </c>
      <c r="R11" s="197"/>
    </row>
    <row r="12" spans="1:18" ht="30" customHeight="1">
      <c r="A12" s="194"/>
      <c r="B12" s="195" t="str">
        <f>IF(野球ねっとCSV貼付!T12="部員",野球ねっとCSV貼付!I12,"")</f>
        <v/>
      </c>
      <c r="C12" s="196" t="str">
        <f>IF(野球ねっとCSV貼付!T12="部員",野球ねっとCSV貼付!J12,"")</f>
        <v/>
      </c>
      <c r="D12" s="196" t="str">
        <f t="shared" si="0"/>
        <v/>
      </c>
      <c r="E12" s="205" t="b">
        <f>IF(野球ねっとCSV貼付!T12="部員",IF(野球ねっとCSV貼付!P12="選手","選手","記録員"))</f>
        <v>0</v>
      </c>
      <c r="F12" s="206" t="str">
        <f>IF(野球ねっとCSV貼付!T12="部員",野球ねっとCSV貼付!AD12,"")</f>
        <v/>
      </c>
      <c r="G12" s="204" t="str">
        <f>IF(野球ねっとCSV貼付!T12="部員",野球ねっとCSV貼付!M12,"")</f>
        <v/>
      </c>
      <c r="H12" s="209" t="str">
        <f>IF(野球ねっとCSV貼付!T12="部員",野球ねっとCSV貼付!L12,"")</f>
        <v/>
      </c>
      <c r="I12" s="197"/>
      <c r="J12" s="196"/>
      <c r="K12" s="197" t="str">
        <f>IF(野球ねっとCSV貼付!T12="部員",野球ねっとCSV貼付!C12,"")</f>
        <v/>
      </c>
      <c r="L12" s="197"/>
      <c r="M12" s="197" t="str">
        <f>IF(野球ねっとCSV貼付!T12="部員",野球ねっとCSV貼付!Y12,"")</f>
        <v/>
      </c>
      <c r="N12" s="197" t="str">
        <f>IF(野球ねっとCSV貼付!T12="部員",野球ねっとCSV貼付!Z12,"")</f>
        <v/>
      </c>
      <c r="O12" s="196"/>
      <c r="P12" s="194" t="str">
        <f>IF(野球ねっとCSV貼付!T12="部員",野球ねっとCSV貼付!W12,"")</f>
        <v/>
      </c>
      <c r="Q12" s="194" t="str">
        <f>IF(野球ねっとCSV貼付!T12="部員",野球ねっとCSV貼付!X12,"")</f>
        <v/>
      </c>
      <c r="R12" s="197"/>
    </row>
    <row r="13" spans="1:18" ht="30" customHeight="1">
      <c r="A13" s="194"/>
      <c r="B13" s="195" t="str">
        <f>IF(野球ねっとCSV貼付!T13="部員",野球ねっとCSV貼付!I13,"")</f>
        <v/>
      </c>
      <c r="C13" s="196" t="str">
        <f>IF(野球ねっとCSV貼付!T13="部員",野球ねっとCSV貼付!J13,"")</f>
        <v/>
      </c>
      <c r="D13" s="196" t="str">
        <f t="shared" si="0"/>
        <v/>
      </c>
      <c r="E13" s="205" t="b">
        <f>IF(野球ねっとCSV貼付!T13="部員",IF(野球ねっとCSV貼付!P13="選手","選手","記録員"))</f>
        <v>0</v>
      </c>
      <c r="F13" s="206" t="str">
        <f>IF(野球ねっとCSV貼付!T13="部員",野球ねっとCSV貼付!AD13,"")</f>
        <v/>
      </c>
      <c r="G13" s="204" t="str">
        <f>IF(野球ねっとCSV貼付!T13="部員",野球ねっとCSV貼付!M13,"")</f>
        <v/>
      </c>
      <c r="H13" s="209" t="str">
        <f>IF(野球ねっとCSV貼付!T13="部員",野球ねっとCSV貼付!L13,"")</f>
        <v/>
      </c>
      <c r="I13" s="197"/>
      <c r="J13" s="196"/>
      <c r="K13" s="197" t="str">
        <f>IF(野球ねっとCSV貼付!T13="部員",野球ねっとCSV貼付!C13,"")</f>
        <v/>
      </c>
      <c r="L13" s="197"/>
      <c r="M13" s="197" t="str">
        <f>IF(野球ねっとCSV貼付!T13="部員",野球ねっとCSV貼付!Y13,"")</f>
        <v/>
      </c>
      <c r="N13" s="197" t="str">
        <f>IF(野球ねっとCSV貼付!T13="部員",野球ねっとCSV貼付!Z13,"")</f>
        <v/>
      </c>
      <c r="O13" s="196"/>
      <c r="P13" s="194" t="str">
        <f>IF(野球ねっとCSV貼付!T13="部員",野球ねっとCSV貼付!W13,"")</f>
        <v/>
      </c>
      <c r="Q13" s="194" t="str">
        <f>IF(野球ねっとCSV貼付!T13="部員",野球ねっとCSV貼付!X13,"")</f>
        <v/>
      </c>
      <c r="R13" s="197"/>
    </row>
    <row r="14" spans="1:18" ht="30" customHeight="1">
      <c r="A14" s="194"/>
      <c r="B14" s="195" t="str">
        <f>IF(野球ねっとCSV貼付!T14="部員",野球ねっとCSV貼付!I14,"")</f>
        <v/>
      </c>
      <c r="C14" s="196" t="str">
        <f>IF(野球ねっとCSV貼付!T14="部員",野球ねっとCSV貼付!J14,"")</f>
        <v/>
      </c>
      <c r="D14" s="196" t="str">
        <f t="shared" si="0"/>
        <v/>
      </c>
      <c r="E14" s="205" t="b">
        <f>IF(野球ねっとCSV貼付!T14="部員",IF(野球ねっとCSV貼付!P14="選手","選手","記録員"))</f>
        <v>0</v>
      </c>
      <c r="F14" s="206" t="str">
        <f>IF(野球ねっとCSV貼付!T14="部員",野球ねっとCSV貼付!AD14,"")</f>
        <v/>
      </c>
      <c r="G14" s="204" t="str">
        <f>IF(野球ねっとCSV貼付!T14="部員",野球ねっとCSV貼付!M14,"")</f>
        <v/>
      </c>
      <c r="H14" s="209" t="str">
        <f>IF(野球ねっとCSV貼付!T14="部員",野球ねっとCSV貼付!L14,"")</f>
        <v/>
      </c>
      <c r="I14" s="197"/>
      <c r="J14" s="196"/>
      <c r="K14" s="197" t="str">
        <f>IF(野球ねっとCSV貼付!T14="部員",野球ねっとCSV貼付!C14,"")</f>
        <v/>
      </c>
      <c r="L14" s="197"/>
      <c r="M14" s="197" t="str">
        <f>IF(野球ねっとCSV貼付!T14="部員",野球ねっとCSV貼付!Y14,"")</f>
        <v/>
      </c>
      <c r="N14" s="197" t="str">
        <f>IF(野球ねっとCSV貼付!T14="部員",野球ねっとCSV貼付!Z14,"")</f>
        <v/>
      </c>
      <c r="O14" s="196"/>
      <c r="P14" s="194" t="str">
        <f>IF(野球ねっとCSV貼付!T14="部員",野球ねっとCSV貼付!W14,"")</f>
        <v/>
      </c>
      <c r="Q14" s="194" t="str">
        <f>IF(野球ねっとCSV貼付!T14="部員",野球ねっとCSV貼付!X14,"")</f>
        <v/>
      </c>
      <c r="R14" s="197"/>
    </row>
    <row r="15" spans="1:18" ht="30" customHeight="1">
      <c r="A15" s="194"/>
      <c r="B15" s="195" t="str">
        <f>IF(野球ねっとCSV貼付!T15="部員",野球ねっとCSV貼付!I15,"")</f>
        <v/>
      </c>
      <c r="C15" s="196" t="str">
        <f>IF(野球ねっとCSV貼付!T15="部員",野球ねっとCSV貼付!J15,"")</f>
        <v/>
      </c>
      <c r="D15" s="196" t="str">
        <f t="shared" si="0"/>
        <v/>
      </c>
      <c r="E15" s="205" t="b">
        <f>IF(野球ねっとCSV貼付!T15="部員",IF(野球ねっとCSV貼付!P15="選手","選手","記録員"))</f>
        <v>0</v>
      </c>
      <c r="F15" s="206" t="str">
        <f>IF(野球ねっとCSV貼付!T15="部員",野球ねっとCSV貼付!AD15,"")</f>
        <v/>
      </c>
      <c r="G15" s="204" t="str">
        <f>IF(野球ねっとCSV貼付!T15="部員",野球ねっとCSV貼付!M15,"")</f>
        <v/>
      </c>
      <c r="H15" s="209" t="str">
        <f>IF(野球ねっとCSV貼付!T15="部員",野球ねっとCSV貼付!L15,"")</f>
        <v/>
      </c>
      <c r="I15" s="197"/>
      <c r="J15" s="196"/>
      <c r="K15" s="197" t="str">
        <f>IF(野球ねっとCSV貼付!T15="部員",野球ねっとCSV貼付!C15,"")</f>
        <v/>
      </c>
      <c r="L15" s="197"/>
      <c r="M15" s="197" t="str">
        <f>IF(野球ねっとCSV貼付!T15="部員",野球ねっとCSV貼付!Y15,"")</f>
        <v/>
      </c>
      <c r="N15" s="197" t="str">
        <f>IF(野球ねっとCSV貼付!T15="部員",野球ねっとCSV貼付!Z15,"")</f>
        <v/>
      </c>
      <c r="O15" s="196"/>
      <c r="P15" s="194" t="str">
        <f>IF(野球ねっとCSV貼付!T15="部員",野球ねっとCSV貼付!W15,"")</f>
        <v/>
      </c>
      <c r="Q15" s="194" t="str">
        <f>IF(野球ねっとCSV貼付!T15="部員",野球ねっとCSV貼付!X15,"")</f>
        <v/>
      </c>
      <c r="R15" s="197"/>
    </row>
    <row r="16" spans="1:18" ht="30" customHeight="1">
      <c r="A16" s="194"/>
      <c r="B16" s="195" t="str">
        <f>IF(野球ねっとCSV貼付!T16="部員",野球ねっとCSV貼付!I16,"")</f>
        <v/>
      </c>
      <c r="C16" s="196" t="str">
        <f>IF(野球ねっとCSV貼付!T16="部員",野球ねっとCSV貼付!J16,"")</f>
        <v/>
      </c>
      <c r="D16" s="196" t="str">
        <f t="shared" si="0"/>
        <v/>
      </c>
      <c r="E16" s="205" t="b">
        <f>IF(野球ねっとCSV貼付!T16="部員",IF(野球ねっとCSV貼付!P16="選手","選手","記録員"))</f>
        <v>0</v>
      </c>
      <c r="F16" s="206" t="str">
        <f>IF(野球ねっとCSV貼付!T16="部員",野球ねっとCSV貼付!AD16,"")</f>
        <v/>
      </c>
      <c r="G16" s="204" t="str">
        <f>IF(野球ねっとCSV貼付!T16="部員",野球ねっとCSV貼付!M16,"")</f>
        <v/>
      </c>
      <c r="H16" s="209" t="str">
        <f>IF(野球ねっとCSV貼付!T16="部員",野球ねっとCSV貼付!L16,"")</f>
        <v/>
      </c>
      <c r="I16" s="197"/>
      <c r="J16" s="196"/>
      <c r="K16" s="197" t="str">
        <f>IF(野球ねっとCSV貼付!T16="部員",野球ねっとCSV貼付!C16,"")</f>
        <v/>
      </c>
      <c r="L16" s="197"/>
      <c r="M16" s="197" t="str">
        <f>IF(野球ねっとCSV貼付!T16="部員",野球ねっとCSV貼付!Y16,"")</f>
        <v/>
      </c>
      <c r="N16" s="197" t="str">
        <f>IF(野球ねっとCSV貼付!T16="部員",野球ねっとCSV貼付!Z16,"")</f>
        <v/>
      </c>
      <c r="O16" s="196"/>
      <c r="P16" s="194" t="str">
        <f>IF(野球ねっとCSV貼付!T16="部員",野球ねっとCSV貼付!W16,"")</f>
        <v/>
      </c>
      <c r="Q16" s="194" t="str">
        <f>IF(野球ねっとCSV貼付!T16="部員",野球ねっとCSV貼付!X16,"")</f>
        <v/>
      </c>
      <c r="R16" s="197"/>
    </row>
    <row r="17" spans="1:18" ht="30" customHeight="1">
      <c r="A17" s="194"/>
      <c r="B17" s="195" t="str">
        <f>IF(野球ねっとCSV貼付!T17="部員",野球ねっとCSV貼付!I17,"")</f>
        <v/>
      </c>
      <c r="C17" s="196" t="str">
        <f>IF(野球ねっとCSV貼付!T17="部員",野球ねっとCSV貼付!J17,"")</f>
        <v/>
      </c>
      <c r="D17" s="196" t="str">
        <f t="shared" si="0"/>
        <v/>
      </c>
      <c r="E17" s="205" t="b">
        <f>IF(野球ねっとCSV貼付!T17="部員",IF(野球ねっとCSV貼付!P17="選手","選手","記録員"))</f>
        <v>0</v>
      </c>
      <c r="F17" s="206" t="str">
        <f>IF(野球ねっとCSV貼付!T17="部員",野球ねっとCSV貼付!AD17,"")</f>
        <v/>
      </c>
      <c r="G17" s="204" t="str">
        <f>IF(野球ねっとCSV貼付!T17="部員",野球ねっとCSV貼付!M17,"")</f>
        <v/>
      </c>
      <c r="H17" s="209" t="str">
        <f>IF(野球ねっとCSV貼付!T17="部員",野球ねっとCSV貼付!L17,"")</f>
        <v/>
      </c>
      <c r="I17" s="197"/>
      <c r="J17" s="196"/>
      <c r="K17" s="197" t="str">
        <f>IF(野球ねっとCSV貼付!T17="部員",野球ねっとCSV貼付!C17,"")</f>
        <v/>
      </c>
      <c r="L17" s="197"/>
      <c r="M17" s="197" t="str">
        <f>IF(野球ねっとCSV貼付!T17="部員",野球ねっとCSV貼付!Y17,"")</f>
        <v/>
      </c>
      <c r="N17" s="197" t="str">
        <f>IF(野球ねっとCSV貼付!T17="部員",野球ねっとCSV貼付!Z17,"")</f>
        <v/>
      </c>
      <c r="O17" s="196"/>
      <c r="P17" s="194" t="str">
        <f>IF(野球ねっとCSV貼付!T17="部員",野球ねっとCSV貼付!W17,"")</f>
        <v/>
      </c>
      <c r="Q17" s="194" t="str">
        <f>IF(野球ねっとCSV貼付!T17="部員",野球ねっとCSV貼付!X17,"")</f>
        <v/>
      </c>
      <c r="R17" s="197"/>
    </row>
    <row r="18" spans="1:18" ht="30" customHeight="1">
      <c r="A18" s="194"/>
      <c r="B18" s="195" t="str">
        <f>IF(野球ねっとCSV貼付!T18="部員",野球ねっとCSV貼付!I18,"")</f>
        <v/>
      </c>
      <c r="C18" s="196" t="str">
        <f>IF(野球ねっとCSV貼付!T18="部員",野球ねっとCSV貼付!J18,"")</f>
        <v/>
      </c>
      <c r="D18" s="196" t="str">
        <f t="shared" si="0"/>
        <v/>
      </c>
      <c r="E18" s="205" t="b">
        <f>IF(野球ねっとCSV貼付!T18="部員",IF(野球ねっとCSV貼付!P18="選手","選手","記録員"))</f>
        <v>0</v>
      </c>
      <c r="F18" s="206" t="str">
        <f>IF(野球ねっとCSV貼付!T18="部員",野球ねっとCSV貼付!AD18,"")</f>
        <v/>
      </c>
      <c r="G18" s="204" t="str">
        <f>IF(野球ねっとCSV貼付!T18="部員",野球ねっとCSV貼付!M18,"")</f>
        <v/>
      </c>
      <c r="H18" s="209" t="str">
        <f>IF(野球ねっとCSV貼付!T18="部員",野球ねっとCSV貼付!L18,"")</f>
        <v/>
      </c>
      <c r="I18" s="197"/>
      <c r="J18" s="196"/>
      <c r="K18" s="197" t="str">
        <f>IF(野球ねっとCSV貼付!T18="部員",野球ねっとCSV貼付!C18,"")</f>
        <v/>
      </c>
      <c r="L18" s="197"/>
      <c r="M18" s="197" t="str">
        <f>IF(野球ねっとCSV貼付!T18="部員",野球ねっとCSV貼付!Y18,"")</f>
        <v/>
      </c>
      <c r="N18" s="197" t="str">
        <f>IF(野球ねっとCSV貼付!T18="部員",野球ねっとCSV貼付!Z18,"")</f>
        <v/>
      </c>
      <c r="O18" s="196"/>
      <c r="P18" s="194" t="str">
        <f>IF(野球ねっとCSV貼付!T18="部員",野球ねっとCSV貼付!W18,"")</f>
        <v/>
      </c>
      <c r="Q18" s="194" t="str">
        <f>IF(野球ねっとCSV貼付!T18="部員",野球ねっとCSV貼付!X18,"")</f>
        <v/>
      </c>
      <c r="R18" s="197"/>
    </row>
    <row r="19" spans="1:18" ht="30" customHeight="1">
      <c r="A19" s="194"/>
      <c r="B19" s="195" t="str">
        <f>IF(野球ねっとCSV貼付!T19="部員",野球ねっとCSV貼付!I19,"")</f>
        <v/>
      </c>
      <c r="C19" s="196" t="str">
        <f>IF(野球ねっとCSV貼付!T19="部員",野球ねっとCSV貼付!J19,"")</f>
        <v/>
      </c>
      <c r="D19" s="196" t="str">
        <f t="shared" si="0"/>
        <v/>
      </c>
      <c r="E19" s="205" t="b">
        <f>IF(野球ねっとCSV貼付!T19="部員",IF(野球ねっとCSV貼付!P19="選手","選手","記録員"))</f>
        <v>0</v>
      </c>
      <c r="F19" s="206" t="str">
        <f>IF(野球ねっとCSV貼付!T19="部員",野球ねっとCSV貼付!AD19,"")</f>
        <v/>
      </c>
      <c r="G19" s="204" t="str">
        <f>IF(野球ねっとCSV貼付!T19="部員",野球ねっとCSV貼付!M19,"")</f>
        <v/>
      </c>
      <c r="H19" s="209" t="str">
        <f>IF(野球ねっとCSV貼付!T19="部員",野球ねっとCSV貼付!L19,"")</f>
        <v/>
      </c>
      <c r="I19" s="197"/>
      <c r="J19" s="196"/>
      <c r="K19" s="197" t="str">
        <f>IF(野球ねっとCSV貼付!T19="部員",野球ねっとCSV貼付!C19,"")</f>
        <v/>
      </c>
      <c r="L19" s="197"/>
      <c r="M19" s="197" t="str">
        <f>IF(野球ねっとCSV貼付!T19="部員",野球ねっとCSV貼付!Y19,"")</f>
        <v/>
      </c>
      <c r="N19" s="197" t="str">
        <f>IF(野球ねっとCSV貼付!T19="部員",野球ねっとCSV貼付!Z19,"")</f>
        <v/>
      </c>
      <c r="O19" s="196"/>
      <c r="P19" s="194" t="str">
        <f>IF(野球ねっとCSV貼付!T19="部員",野球ねっとCSV貼付!W19,"")</f>
        <v/>
      </c>
      <c r="Q19" s="194" t="str">
        <f>IF(野球ねっとCSV貼付!T19="部員",野球ねっとCSV貼付!X19,"")</f>
        <v/>
      </c>
      <c r="R19" s="197"/>
    </row>
    <row r="20" spans="1:18" ht="30" customHeight="1">
      <c r="A20" s="194"/>
      <c r="B20" s="195" t="str">
        <f>IF(野球ねっとCSV貼付!T20="部員",野球ねっとCSV貼付!I20,"")</f>
        <v/>
      </c>
      <c r="C20" s="196" t="str">
        <f>IF(野球ねっとCSV貼付!T20="部員",野球ねっとCSV貼付!J20,"")</f>
        <v/>
      </c>
      <c r="D20" s="196" t="str">
        <f t="shared" si="0"/>
        <v/>
      </c>
      <c r="E20" s="205" t="b">
        <f>IF(野球ねっとCSV貼付!T20="部員",IF(野球ねっとCSV貼付!P20="選手","選手","記録員"))</f>
        <v>0</v>
      </c>
      <c r="F20" s="206" t="str">
        <f>IF(野球ねっとCSV貼付!T20="部員",野球ねっとCSV貼付!AD20,"")</f>
        <v/>
      </c>
      <c r="G20" s="204" t="str">
        <f>IF(野球ねっとCSV貼付!T20="部員",野球ねっとCSV貼付!M20,"")</f>
        <v/>
      </c>
      <c r="H20" s="209" t="str">
        <f>IF(野球ねっとCSV貼付!T20="部員",野球ねっとCSV貼付!L20,"")</f>
        <v/>
      </c>
      <c r="I20" s="197"/>
      <c r="J20" s="196"/>
      <c r="K20" s="197" t="str">
        <f>IF(野球ねっとCSV貼付!T20="部員",野球ねっとCSV貼付!C20,"")</f>
        <v/>
      </c>
      <c r="L20" s="197"/>
      <c r="M20" s="197" t="str">
        <f>IF(野球ねっとCSV貼付!T20="部員",野球ねっとCSV貼付!Y20,"")</f>
        <v/>
      </c>
      <c r="N20" s="197" t="str">
        <f>IF(野球ねっとCSV貼付!T20="部員",野球ねっとCSV貼付!Z20,"")</f>
        <v/>
      </c>
      <c r="O20" s="196"/>
      <c r="P20" s="194" t="str">
        <f>IF(野球ねっとCSV貼付!T20="部員",野球ねっとCSV貼付!W20,"")</f>
        <v/>
      </c>
      <c r="Q20" s="194" t="str">
        <f>IF(野球ねっとCSV貼付!T20="部員",野球ねっとCSV貼付!X20,"")</f>
        <v/>
      </c>
      <c r="R20" s="197"/>
    </row>
    <row r="21" spans="1:18" ht="30" customHeight="1">
      <c r="A21" s="194"/>
      <c r="B21" s="195" t="str">
        <f>IF(野球ねっとCSV貼付!T21="部員",野球ねっとCSV貼付!I21,"")</f>
        <v/>
      </c>
      <c r="C21" s="196" t="str">
        <f>IF(野球ねっとCSV貼付!T21="部員",野球ねっとCSV貼付!J21,"")</f>
        <v/>
      </c>
      <c r="D21" s="196" t="str">
        <f t="shared" si="0"/>
        <v/>
      </c>
      <c r="E21" s="205" t="b">
        <f>IF(野球ねっとCSV貼付!T21="部員",IF(野球ねっとCSV貼付!P21="選手","選手","記録員"))</f>
        <v>0</v>
      </c>
      <c r="F21" s="206" t="str">
        <f>IF(野球ねっとCSV貼付!T21="部員",野球ねっとCSV貼付!AD21,"")</f>
        <v/>
      </c>
      <c r="G21" s="204" t="str">
        <f>IF(野球ねっとCSV貼付!T21="部員",野球ねっとCSV貼付!M21,"")</f>
        <v/>
      </c>
      <c r="H21" s="209" t="str">
        <f>IF(野球ねっとCSV貼付!T21="部員",野球ねっとCSV貼付!L21,"")</f>
        <v/>
      </c>
      <c r="I21" s="197"/>
      <c r="J21" s="196"/>
      <c r="K21" s="197" t="str">
        <f>IF(野球ねっとCSV貼付!T21="部員",野球ねっとCSV貼付!C21,"")</f>
        <v/>
      </c>
      <c r="L21" s="197"/>
      <c r="M21" s="197" t="str">
        <f>IF(野球ねっとCSV貼付!T21="部員",野球ねっとCSV貼付!Y21,"")</f>
        <v/>
      </c>
      <c r="N21" s="197" t="str">
        <f>IF(野球ねっとCSV貼付!T21="部員",野球ねっとCSV貼付!Z21,"")</f>
        <v/>
      </c>
      <c r="O21" s="196"/>
      <c r="P21" s="194" t="str">
        <f>IF(野球ねっとCSV貼付!T21="部員",野球ねっとCSV貼付!W21,"")</f>
        <v/>
      </c>
      <c r="Q21" s="194" t="str">
        <f>IF(野球ねっとCSV貼付!T21="部員",野球ねっとCSV貼付!X21,"")</f>
        <v/>
      </c>
      <c r="R21" s="197"/>
    </row>
    <row r="22" spans="1:18" ht="30" customHeight="1">
      <c r="A22" s="194"/>
      <c r="B22" s="195" t="str">
        <f>IF(野球ねっとCSV貼付!T22="部員",野球ねっとCSV貼付!I22,"")</f>
        <v/>
      </c>
      <c r="C22" s="196" t="str">
        <f>IF(野球ねっとCSV貼付!T22="部員",野球ねっとCSV貼付!J22,"")</f>
        <v/>
      </c>
      <c r="D22" s="196" t="str">
        <f t="shared" si="0"/>
        <v/>
      </c>
      <c r="E22" s="205" t="b">
        <f>IF(野球ねっとCSV貼付!T22="部員",IF(野球ねっとCSV貼付!P22="選手","選手","記録員"))</f>
        <v>0</v>
      </c>
      <c r="F22" s="206" t="str">
        <f>IF(野球ねっとCSV貼付!T22="部員",野球ねっとCSV貼付!AD22,"")</f>
        <v/>
      </c>
      <c r="G22" s="204" t="str">
        <f>IF(野球ねっとCSV貼付!T22="部員",野球ねっとCSV貼付!M22,"")</f>
        <v/>
      </c>
      <c r="H22" s="209" t="str">
        <f>IF(野球ねっとCSV貼付!T22="部員",野球ねっとCSV貼付!L22,"")</f>
        <v/>
      </c>
      <c r="I22" s="197"/>
      <c r="J22" s="196"/>
      <c r="K22" s="197" t="str">
        <f>IF(野球ねっとCSV貼付!T22="部員",野球ねっとCSV貼付!C22,"")</f>
        <v/>
      </c>
      <c r="L22" s="197"/>
      <c r="M22" s="197" t="str">
        <f>IF(野球ねっとCSV貼付!T22="部員",野球ねっとCSV貼付!Y22,"")</f>
        <v/>
      </c>
      <c r="N22" s="197" t="str">
        <f>IF(野球ねっとCSV貼付!T22="部員",野球ねっとCSV貼付!Z22,"")</f>
        <v/>
      </c>
      <c r="O22" s="196"/>
      <c r="P22" s="194" t="str">
        <f>IF(野球ねっとCSV貼付!T22="部員",野球ねっとCSV貼付!W22,"")</f>
        <v/>
      </c>
      <c r="Q22" s="194" t="str">
        <f>IF(野球ねっとCSV貼付!T22="部員",野球ねっとCSV貼付!X22,"")</f>
        <v/>
      </c>
      <c r="R22" s="197"/>
    </row>
    <row r="23" spans="1:18" ht="30" customHeight="1">
      <c r="A23" s="194"/>
      <c r="B23" s="195" t="str">
        <f>IF(野球ねっとCSV貼付!T23="部員",野球ねっとCSV貼付!I23,"")</f>
        <v/>
      </c>
      <c r="C23" s="196" t="str">
        <f>IF(野球ねっとCSV貼付!T23="部員",野球ねっとCSV貼付!J23,"")</f>
        <v/>
      </c>
      <c r="D23" s="196" t="str">
        <f t="shared" si="0"/>
        <v/>
      </c>
      <c r="E23" s="205" t="b">
        <f>IF(野球ねっとCSV貼付!T23="部員",IF(野球ねっとCSV貼付!P23="選手","選手","記録員"))</f>
        <v>0</v>
      </c>
      <c r="F23" s="206" t="str">
        <f>IF(野球ねっとCSV貼付!T23="部員",野球ねっとCSV貼付!AD23,"")</f>
        <v/>
      </c>
      <c r="G23" s="204" t="str">
        <f>IF(野球ねっとCSV貼付!T23="部員",野球ねっとCSV貼付!M23,"")</f>
        <v/>
      </c>
      <c r="H23" s="209" t="str">
        <f>IF(野球ねっとCSV貼付!T23="部員",野球ねっとCSV貼付!L23,"")</f>
        <v/>
      </c>
      <c r="I23" s="197"/>
      <c r="J23" s="196"/>
      <c r="K23" s="197" t="str">
        <f>IF(野球ねっとCSV貼付!T23="部員",野球ねっとCSV貼付!C23,"")</f>
        <v/>
      </c>
      <c r="L23" s="197"/>
      <c r="M23" s="197" t="str">
        <f>IF(野球ねっとCSV貼付!T23="部員",野球ねっとCSV貼付!Y23,"")</f>
        <v/>
      </c>
      <c r="N23" s="197" t="str">
        <f>IF(野球ねっとCSV貼付!T23="部員",野球ねっとCSV貼付!Z23,"")</f>
        <v/>
      </c>
      <c r="O23" s="196"/>
      <c r="P23" s="194" t="str">
        <f>IF(野球ねっとCSV貼付!T23="部員",野球ねっとCSV貼付!W23,"")</f>
        <v/>
      </c>
      <c r="Q23" s="194" t="str">
        <f>IF(野球ねっとCSV貼付!T23="部員",野球ねっとCSV貼付!X23,"")</f>
        <v/>
      </c>
      <c r="R23" s="197"/>
    </row>
    <row r="24" spans="1:18" ht="30" customHeight="1">
      <c r="A24" s="194"/>
      <c r="B24" s="195" t="str">
        <f>IF(野球ねっとCSV貼付!T24="部員",野球ねっとCSV貼付!I24,"")</f>
        <v/>
      </c>
      <c r="C24" s="196" t="str">
        <f>IF(野球ねっとCSV貼付!T24="部員",野球ねっとCSV貼付!J24,"")</f>
        <v/>
      </c>
      <c r="D24" s="196" t="str">
        <f t="shared" si="0"/>
        <v/>
      </c>
      <c r="E24" s="205" t="b">
        <f>IF(野球ねっとCSV貼付!T24="部員",IF(野球ねっとCSV貼付!P24="選手","選手","記録員"))</f>
        <v>0</v>
      </c>
      <c r="F24" s="206" t="str">
        <f>IF(野球ねっとCSV貼付!T24="部員",野球ねっとCSV貼付!AD24,"")</f>
        <v/>
      </c>
      <c r="G24" s="204" t="str">
        <f>IF(野球ねっとCSV貼付!T24="部員",野球ねっとCSV貼付!M24,"")</f>
        <v/>
      </c>
      <c r="H24" s="209" t="str">
        <f>IF(野球ねっとCSV貼付!T24="部員",野球ねっとCSV貼付!L24,"")</f>
        <v/>
      </c>
      <c r="I24" s="197"/>
      <c r="J24" s="196"/>
      <c r="K24" s="197" t="str">
        <f>IF(野球ねっとCSV貼付!T24="部員",野球ねっとCSV貼付!C24,"")</f>
        <v/>
      </c>
      <c r="L24" s="197"/>
      <c r="M24" s="197" t="str">
        <f>IF(野球ねっとCSV貼付!T24="部員",野球ねっとCSV貼付!Y24,"")</f>
        <v/>
      </c>
      <c r="N24" s="197" t="str">
        <f>IF(野球ねっとCSV貼付!T24="部員",野球ねっとCSV貼付!Z24,"")</f>
        <v/>
      </c>
      <c r="O24" s="196"/>
      <c r="P24" s="194" t="str">
        <f>IF(野球ねっとCSV貼付!T24="部員",野球ねっとCSV貼付!W24,"")</f>
        <v/>
      </c>
      <c r="Q24" s="194" t="str">
        <f>IF(野球ねっとCSV貼付!T24="部員",野球ねっとCSV貼付!X24,"")</f>
        <v/>
      </c>
      <c r="R24" s="197"/>
    </row>
    <row r="25" spans="1:18" ht="30" customHeight="1">
      <c r="A25" s="194"/>
      <c r="B25" s="195" t="str">
        <f>IF(野球ねっとCSV貼付!T25="部員",野球ねっとCSV貼付!I25,"")</f>
        <v/>
      </c>
      <c r="C25" s="196" t="str">
        <f>IF(野球ねっとCSV貼付!T25="部員",野球ねっとCSV貼付!J25,"")</f>
        <v/>
      </c>
      <c r="D25" s="196" t="str">
        <f t="shared" si="0"/>
        <v/>
      </c>
      <c r="E25" s="205" t="b">
        <f>IF(野球ねっとCSV貼付!T25="部員",IF(野球ねっとCSV貼付!P25="選手","選手","記録員"))</f>
        <v>0</v>
      </c>
      <c r="F25" s="206" t="str">
        <f>IF(野球ねっとCSV貼付!T25="部員",野球ねっとCSV貼付!AD25,"")</f>
        <v/>
      </c>
      <c r="G25" s="204" t="str">
        <f>IF(野球ねっとCSV貼付!T25="部員",野球ねっとCSV貼付!M25,"")</f>
        <v/>
      </c>
      <c r="H25" s="209" t="str">
        <f>IF(野球ねっとCSV貼付!T25="部員",野球ねっとCSV貼付!L25,"")</f>
        <v/>
      </c>
      <c r="I25" s="197"/>
      <c r="J25" s="196"/>
      <c r="K25" s="197" t="str">
        <f>IF(野球ねっとCSV貼付!T25="部員",野球ねっとCSV貼付!C25,"")</f>
        <v/>
      </c>
      <c r="L25" s="197"/>
      <c r="M25" s="197" t="str">
        <f>IF(野球ねっとCSV貼付!T25="部員",野球ねっとCSV貼付!Y25,"")</f>
        <v/>
      </c>
      <c r="N25" s="197" t="str">
        <f>IF(野球ねっとCSV貼付!T25="部員",野球ねっとCSV貼付!Z25,"")</f>
        <v/>
      </c>
      <c r="O25" s="196"/>
      <c r="P25" s="194" t="str">
        <f>IF(野球ねっとCSV貼付!T25="部員",野球ねっとCSV貼付!W25,"")</f>
        <v/>
      </c>
      <c r="Q25" s="194" t="str">
        <f>IF(野球ねっとCSV貼付!T25="部員",野球ねっとCSV貼付!X25,"")</f>
        <v/>
      </c>
      <c r="R25" s="197"/>
    </row>
    <row r="26" spans="1:18" ht="30" customHeight="1">
      <c r="A26" s="194"/>
      <c r="B26" s="195" t="str">
        <f>IF(野球ねっとCSV貼付!T26="部員",野球ねっとCSV貼付!I26,"")</f>
        <v/>
      </c>
      <c r="C26" s="196" t="str">
        <f>IF(野球ねっとCSV貼付!T26="部員",野球ねっとCSV貼付!J26,"")</f>
        <v/>
      </c>
      <c r="D26" s="196" t="str">
        <f t="shared" si="0"/>
        <v/>
      </c>
      <c r="E26" s="205" t="b">
        <f>IF(野球ねっとCSV貼付!T26="部員",IF(野球ねっとCSV貼付!P26="選手","選手","記録員"))</f>
        <v>0</v>
      </c>
      <c r="F26" s="206" t="str">
        <f>IF(野球ねっとCSV貼付!T26="部員",野球ねっとCSV貼付!AD26,"")</f>
        <v/>
      </c>
      <c r="G26" s="204" t="str">
        <f>IF(野球ねっとCSV貼付!T26="部員",野球ねっとCSV貼付!M26,"")</f>
        <v/>
      </c>
      <c r="H26" s="209" t="str">
        <f>IF(野球ねっとCSV貼付!T26="部員",野球ねっとCSV貼付!L26,"")</f>
        <v/>
      </c>
      <c r="I26" s="197"/>
      <c r="J26" s="196"/>
      <c r="K26" s="197" t="str">
        <f>IF(野球ねっとCSV貼付!T26="部員",野球ねっとCSV貼付!C26,"")</f>
        <v/>
      </c>
      <c r="L26" s="197"/>
      <c r="M26" s="197" t="str">
        <f>IF(野球ねっとCSV貼付!T26="部員",野球ねっとCSV貼付!Y26,"")</f>
        <v/>
      </c>
      <c r="N26" s="197" t="str">
        <f>IF(野球ねっとCSV貼付!T26="部員",野球ねっとCSV貼付!Z26,"")</f>
        <v/>
      </c>
      <c r="O26" s="196"/>
      <c r="P26" s="194" t="str">
        <f>IF(野球ねっとCSV貼付!T26="部員",野球ねっとCSV貼付!W26,"")</f>
        <v/>
      </c>
      <c r="Q26" s="194" t="str">
        <f>IF(野球ねっとCSV貼付!T26="部員",野球ねっとCSV貼付!X26,"")</f>
        <v/>
      </c>
      <c r="R26" s="197"/>
    </row>
    <row r="27" spans="1:18" ht="30" customHeight="1">
      <c r="A27" s="194"/>
      <c r="B27" s="195" t="str">
        <f>IF(野球ねっとCSV貼付!T27="部員",野球ねっとCSV貼付!I27,"")</f>
        <v/>
      </c>
      <c r="C27" s="196" t="str">
        <f>IF(野球ねっとCSV貼付!T27="部員",野球ねっとCSV貼付!J27,"")</f>
        <v/>
      </c>
      <c r="D27" s="196" t="str">
        <f t="shared" si="0"/>
        <v/>
      </c>
      <c r="E27" s="205" t="b">
        <f>IF(野球ねっとCSV貼付!T27="部員",IF(野球ねっとCSV貼付!P27="選手","選手","記録員"))</f>
        <v>0</v>
      </c>
      <c r="F27" s="206" t="str">
        <f>IF(野球ねっとCSV貼付!T27="部員",野球ねっとCSV貼付!AD27,"")</f>
        <v/>
      </c>
      <c r="G27" s="204" t="str">
        <f>IF(野球ねっとCSV貼付!T27="部員",野球ねっとCSV貼付!M27,"")</f>
        <v/>
      </c>
      <c r="H27" s="209" t="str">
        <f>IF(野球ねっとCSV貼付!T27="部員",野球ねっとCSV貼付!L27,"")</f>
        <v/>
      </c>
      <c r="I27" s="197"/>
      <c r="J27" s="196"/>
      <c r="K27" s="197" t="str">
        <f>IF(野球ねっとCSV貼付!T27="部員",野球ねっとCSV貼付!C27,"")</f>
        <v/>
      </c>
      <c r="L27" s="197"/>
      <c r="M27" s="197" t="str">
        <f>IF(野球ねっとCSV貼付!T27="部員",野球ねっとCSV貼付!Y27,"")</f>
        <v/>
      </c>
      <c r="N27" s="197" t="str">
        <f>IF(野球ねっとCSV貼付!T27="部員",野球ねっとCSV貼付!Z27,"")</f>
        <v/>
      </c>
      <c r="O27" s="196"/>
      <c r="P27" s="194" t="str">
        <f>IF(野球ねっとCSV貼付!T27="部員",野球ねっとCSV貼付!W27,"")</f>
        <v/>
      </c>
      <c r="Q27" s="194" t="str">
        <f>IF(野球ねっとCSV貼付!T27="部員",野球ねっとCSV貼付!X27,"")</f>
        <v/>
      </c>
      <c r="R27" s="197"/>
    </row>
    <row r="28" spans="1:18" ht="30" customHeight="1">
      <c r="A28" s="194"/>
      <c r="B28" s="195" t="str">
        <f>IF(野球ねっとCSV貼付!T28="部員",野球ねっとCSV貼付!I28,"")</f>
        <v/>
      </c>
      <c r="C28" s="196" t="str">
        <f>IF(野球ねっとCSV貼付!T28="部員",野球ねっとCSV貼付!J28,"")</f>
        <v/>
      </c>
      <c r="D28" s="196" t="str">
        <f t="shared" si="0"/>
        <v/>
      </c>
      <c r="E28" s="205" t="b">
        <f>IF(野球ねっとCSV貼付!T28="部員",IF(野球ねっとCSV貼付!P28="選手","選手","記録員"))</f>
        <v>0</v>
      </c>
      <c r="F28" s="206" t="str">
        <f>IF(野球ねっとCSV貼付!T28="部員",野球ねっとCSV貼付!AD28,"")</f>
        <v/>
      </c>
      <c r="G28" s="204" t="str">
        <f>IF(野球ねっとCSV貼付!T28="部員",野球ねっとCSV貼付!M28,"")</f>
        <v/>
      </c>
      <c r="H28" s="209" t="str">
        <f>IF(野球ねっとCSV貼付!T28="部員",野球ねっとCSV貼付!L28,"")</f>
        <v/>
      </c>
      <c r="I28" s="197"/>
      <c r="J28" s="196"/>
      <c r="K28" s="197" t="str">
        <f>IF(野球ねっとCSV貼付!T28="部員",野球ねっとCSV貼付!C28,"")</f>
        <v/>
      </c>
      <c r="L28" s="197"/>
      <c r="M28" s="197" t="str">
        <f>IF(野球ねっとCSV貼付!T28="部員",野球ねっとCSV貼付!Y28,"")</f>
        <v/>
      </c>
      <c r="N28" s="197" t="str">
        <f>IF(野球ねっとCSV貼付!T28="部員",野球ねっとCSV貼付!Z28,"")</f>
        <v/>
      </c>
      <c r="O28" s="196"/>
      <c r="P28" s="194" t="str">
        <f>IF(野球ねっとCSV貼付!T28="部員",野球ねっとCSV貼付!W28,"")</f>
        <v/>
      </c>
      <c r="Q28" s="194" t="str">
        <f>IF(野球ねっとCSV貼付!T28="部員",野球ねっとCSV貼付!X28,"")</f>
        <v/>
      </c>
      <c r="R28" s="197"/>
    </row>
    <row r="29" spans="1:18" ht="30" customHeight="1">
      <c r="A29" s="194"/>
      <c r="B29" s="195" t="str">
        <f>IF(野球ねっとCSV貼付!T29="部員",野球ねっとCSV貼付!I29,"")</f>
        <v/>
      </c>
      <c r="C29" s="196" t="str">
        <f>IF(野球ねっとCSV貼付!T29="部員",野球ねっとCSV貼付!J29,"")</f>
        <v/>
      </c>
      <c r="D29" s="196" t="str">
        <f t="shared" si="0"/>
        <v/>
      </c>
      <c r="E29" s="205" t="b">
        <f>IF(野球ねっとCSV貼付!T29="部員",IF(野球ねっとCSV貼付!P29="選手","選手","記録員"))</f>
        <v>0</v>
      </c>
      <c r="F29" s="206" t="str">
        <f>IF(野球ねっとCSV貼付!T29="部員",野球ねっとCSV貼付!AD29,"")</f>
        <v/>
      </c>
      <c r="G29" s="204" t="str">
        <f>IF(野球ねっとCSV貼付!T29="部員",野球ねっとCSV貼付!M29,"")</f>
        <v/>
      </c>
      <c r="H29" s="209" t="str">
        <f>IF(野球ねっとCSV貼付!T29="部員",野球ねっとCSV貼付!L29,"")</f>
        <v/>
      </c>
      <c r="I29" s="197"/>
      <c r="J29" s="196"/>
      <c r="K29" s="197" t="str">
        <f>IF(野球ねっとCSV貼付!T29="部員",野球ねっとCSV貼付!C29,"")</f>
        <v/>
      </c>
      <c r="L29" s="197"/>
      <c r="M29" s="197" t="str">
        <f>IF(野球ねっとCSV貼付!T29="部員",野球ねっとCSV貼付!Y29,"")</f>
        <v/>
      </c>
      <c r="N29" s="197" t="str">
        <f>IF(野球ねっとCSV貼付!T29="部員",野球ねっとCSV貼付!Z29,"")</f>
        <v/>
      </c>
      <c r="O29" s="196"/>
      <c r="P29" s="194" t="str">
        <f>IF(野球ねっとCSV貼付!T29="部員",野球ねっとCSV貼付!W29,"")</f>
        <v/>
      </c>
      <c r="Q29" s="194" t="str">
        <f>IF(野球ねっとCSV貼付!T29="部員",野球ねっとCSV貼付!X29,"")</f>
        <v/>
      </c>
      <c r="R29" s="197"/>
    </row>
    <row r="30" spans="1:18" ht="30" customHeight="1">
      <c r="A30" s="194"/>
      <c r="B30" s="195" t="str">
        <f>IF(野球ねっとCSV貼付!T30="部員",野球ねっとCSV貼付!I30,"")</f>
        <v/>
      </c>
      <c r="C30" s="196" t="str">
        <f>IF(野球ねっとCSV貼付!T30="部員",野球ねっとCSV貼付!J30,"")</f>
        <v/>
      </c>
      <c r="D30" s="196" t="str">
        <f t="shared" si="0"/>
        <v/>
      </c>
      <c r="E30" s="205" t="b">
        <f>IF(野球ねっとCSV貼付!T30="部員",IF(野球ねっとCSV貼付!P30="選手","選手","記録員"))</f>
        <v>0</v>
      </c>
      <c r="F30" s="206" t="str">
        <f>IF(野球ねっとCSV貼付!T30="部員",野球ねっとCSV貼付!AD30,"")</f>
        <v/>
      </c>
      <c r="G30" s="204" t="str">
        <f>IF(野球ねっとCSV貼付!T30="部員",野球ねっとCSV貼付!M30,"")</f>
        <v/>
      </c>
      <c r="H30" s="209" t="str">
        <f>IF(野球ねっとCSV貼付!T30="部員",野球ねっとCSV貼付!L30,"")</f>
        <v/>
      </c>
      <c r="I30" s="197"/>
      <c r="J30" s="196"/>
      <c r="K30" s="197" t="str">
        <f>IF(野球ねっとCSV貼付!T30="部員",野球ねっとCSV貼付!C30,"")</f>
        <v/>
      </c>
      <c r="L30" s="197"/>
      <c r="M30" s="197" t="str">
        <f>IF(野球ねっとCSV貼付!T30="部員",野球ねっとCSV貼付!Y30,"")</f>
        <v/>
      </c>
      <c r="N30" s="197" t="str">
        <f>IF(野球ねっとCSV貼付!T30="部員",野球ねっとCSV貼付!Z30,"")</f>
        <v/>
      </c>
      <c r="O30" s="196"/>
      <c r="P30" s="194" t="str">
        <f>IF(野球ねっとCSV貼付!T30="部員",野球ねっとCSV貼付!W30,"")</f>
        <v/>
      </c>
      <c r="Q30" s="194" t="str">
        <f>IF(野球ねっとCSV貼付!T30="部員",野球ねっとCSV貼付!X30,"")</f>
        <v/>
      </c>
      <c r="R30" s="197"/>
    </row>
    <row r="31" spans="1:18" ht="30" customHeight="1">
      <c r="A31" s="194"/>
      <c r="B31" s="195" t="str">
        <f>IF(野球ねっとCSV貼付!T31="部員",野球ねっとCSV貼付!I31,"")</f>
        <v/>
      </c>
      <c r="C31" s="196" t="str">
        <f>IF(野球ねっとCSV貼付!T31="部員",野球ねっとCSV貼付!J31,"")</f>
        <v/>
      </c>
      <c r="D31" s="196" t="str">
        <f t="shared" si="0"/>
        <v/>
      </c>
      <c r="E31" s="205" t="b">
        <f>IF(野球ねっとCSV貼付!T31="部員",IF(野球ねっとCSV貼付!P31="選手","選手","記録員"))</f>
        <v>0</v>
      </c>
      <c r="F31" s="206" t="str">
        <f>IF(野球ねっとCSV貼付!T31="部員",野球ねっとCSV貼付!AD31,"")</f>
        <v/>
      </c>
      <c r="G31" s="204" t="str">
        <f>IF(野球ねっとCSV貼付!T31="部員",野球ねっとCSV貼付!M31,"")</f>
        <v/>
      </c>
      <c r="H31" s="209" t="str">
        <f>IF(野球ねっとCSV貼付!T31="部員",野球ねっとCSV貼付!L31,"")</f>
        <v/>
      </c>
      <c r="I31" s="197"/>
      <c r="J31" s="196"/>
      <c r="K31" s="197" t="str">
        <f>IF(野球ねっとCSV貼付!T31="部員",野球ねっとCSV貼付!C31,"")</f>
        <v/>
      </c>
      <c r="L31" s="197"/>
      <c r="M31" s="197" t="str">
        <f>IF(野球ねっとCSV貼付!T31="部員",野球ねっとCSV貼付!Y31,"")</f>
        <v/>
      </c>
      <c r="N31" s="197" t="str">
        <f>IF(野球ねっとCSV貼付!T31="部員",野球ねっとCSV貼付!Z31,"")</f>
        <v/>
      </c>
      <c r="O31" s="196"/>
      <c r="P31" s="194" t="str">
        <f>IF(野球ねっとCSV貼付!T31="部員",野球ねっとCSV貼付!W31,"")</f>
        <v/>
      </c>
      <c r="Q31" s="194" t="str">
        <f>IF(野球ねっとCSV貼付!T31="部員",野球ねっとCSV貼付!X31,"")</f>
        <v/>
      </c>
      <c r="R31" s="197"/>
    </row>
    <row r="32" spans="1:18" ht="30" customHeight="1">
      <c r="A32" s="194"/>
      <c r="B32" s="195" t="str">
        <f>IF(野球ねっとCSV貼付!T32="部員",野球ねっとCSV貼付!I32,"")</f>
        <v/>
      </c>
      <c r="C32" s="196" t="str">
        <f>IF(野球ねっとCSV貼付!T32="部員",野球ねっとCSV貼付!J32,"")</f>
        <v/>
      </c>
      <c r="D32" s="196" t="str">
        <f t="shared" si="0"/>
        <v/>
      </c>
      <c r="E32" s="205" t="b">
        <f>IF(野球ねっとCSV貼付!T32="部員",IF(野球ねっとCSV貼付!P32="選手","選手","記録員"))</f>
        <v>0</v>
      </c>
      <c r="F32" s="206" t="str">
        <f>IF(野球ねっとCSV貼付!T32="部員",野球ねっとCSV貼付!AD32,"")</f>
        <v/>
      </c>
      <c r="G32" s="204" t="str">
        <f>IF(野球ねっとCSV貼付!T32="部員",野球ねっとCSV貼付!M32,"")</f>
        <v/>
      </c>
      <c r="H32" s="209" t="str">
        <f>IF(野球ねっとCSV貼付!T32="部員",野球ねっとCSV貼付!L32,"")</f>
        <v/>
      </c>
      <c r="I32" s="197"/>
      <c r="J32" s="196"/>
      <c r="K32" s="197" t="str">
        <f>IF(野球ねっとCSV貼付!T32="部員",野球ねっとCSV貼付!C32,"")</f>
        <v/>
      </c>
      <c r="L32" s="197"/>
      <c r="M32" s="197" t="str">
        <f>IF(野球ねっとCSV貼付!T32="部員",野球ねっとCSV貼付!Y32,"")</f>
        <v/>
      </c>
      <c r="N32" s="197" t="str">
        <f>IF(野球ねっとCSV貼付!T32="部員",野球ねっとCSV貼付!Z32,"")</f>
        <v/>
      </c>
      <c r="O32" s="196"/>
      <c r="P32" s="194" t="str">
        <f>IF(野球ねっとCSV貼付!T32="部員",野球ねっとCSV貼付!W32,"")</f>
        <v/>
      </c>
      <c r="Q32" s="194" t="str">
        <f>IF(野球ねっとCSV貼付!T32="部員",野球ねっとCSV貼付!X32,"")</f>
        <v/>
      </c>
      <c r="R32" s="197"/>
    </row>
    <row r="33" spans="1:18" ht="30" customHeight="1">
      <c r="A33" s="194"/>
      <c r="B33" s="195" t="str">
        <f>IF(野球ねっとCSV貼付!T33="部員",野球ねっとCSV貼付!I33,"")</f>
        <v/>
      </c>
      <c r="C33" s="196" t="str">
        <f>IF(野球ねっとCSV貼付!T33="部員",野球ねっとCSV貼付!J33,"")</f>
        <v/>
      </c>
      <c r="D33" s="196" t="str">
        <f t="shared" si="0"/>
        <v/>
      </c>
      <c r="E33" s="205" t="b">
        <f>IF(野球ねっとCSV貼付!T33="部員",IF(野球ねっとCSV貼付!P33="選手","選手","記録員"))</f>
        <v>0</v>
      </c>
      <c r="F33" s="206" t="str">
        <f>IF(野球ねっとCSV貼付!T33="部員",野球ねっとCSV貼付!AD33,"")</f>
        <v/>
      </c>
      <c r="G33" s="204" t="str">
        <f>IF(野球ねっとCSV貼付!T33="部員",野球ねっとCSV貼付!M33,"")</f>
        <v/>
      </c>
      <c r="H33" s="209" t="str">
        <f>IF(野球ねっとCSV貼付!T33="部員",野球ねっとCSV貼付!L33,"")</f>
        <v/>
      </c>
      <c r="I33" s="197"/>
      <c r="J33" s="196"/>
      <c r="K33" s="197" t="str">
        <f>IF(野球ねっとCSV貼付!T33="部員",野球ねっとCSV貼付!C33,"")</f>
        <v/>
      </c>
      <c r="L33" s="197"/>
      <c r="M33" s="197" t="str">
        <f>IF(野球ねっとCSV貼付!T33="部員",野球ねっとCSV貼付!Y33,"")</f>
        <v/>
      </c>
      <c r="N33" s="197" t="str">
        <f>IF(野球ねっとCSV貼付!T33="部員",野球ねっとCSV貼付!Z33,"")</f>
        <v/>
      </c>
      <c r="O33" s="196"/>
      <c r="P33" s="194" t="str">
        <f>IF(野球ねっとCSV貼付!T33="部員",野球ねっとCSV貼付!W33,"")</f>
        <v/>
      </c>
      <c r="Q33" s="194" t="str">
        <f>IF(野球ねっとCSV貼付!T33="部員",野球ねっとCSV貼付!X33,"")</f>
        <v/>
      </c>
      <c r="R33" s="197"/>
    </row>
    <row r="34" spans="1:18" ht="30" customHeight="1">
      <c r="A34" s="194"/>
      <c r="B34" s="195" t="str">
        <f>IF(野球ねっとCSV貼付!T34="部員",野球ねっとCSV貼付!I34,"")</f>
        <v/>
      </c>
      <c r="C34" s="196" t="str">
        <f>IF(野球ねっとCSV貼付!T34="部員",野球ねっとCSV貼付!J34,"")</f>
        <v/>
      </c>
      <c r="D34" s="196" t="str">
        <f t="shared" si="0"/>
        <v/>
      </c>
      <c r="E34" s="205" t="b">
        <f>IF(野球ねっとCSV貼付!T34="部員",IF(野球ねっとCSV貼付!P34="選手","選手","記録員"))</f>
        <v>0</v>
      </c>
      <c r="F34" s="206" t="str">
        <f>IF(野球ねっとCSV貼付!T34="部員",野球ねっとCSV貼付!AD34,"")</f>
        <v/>
      </c>
      <c r="G34" s="204" t="str">
        <f>IF(野球ねっとCSV貼付!T34="部員",野球ねっとCSV貼付!M34,"")</f>
        <v/>
      </c>
      <c r="H34" s="209" t="str">
        <f>IF(野球ねっとCSV貼付!T34="部員",野球ねっとCSV貼付!L34,"")</f>
        <v/>
      </c>
      <c r="I34" s="197"/>
      <c r="J34" s="196"/>
      <c r="K34" s="197" t="str">
        <f>IF(野球ねっとCSV貼付!T34="部員",野球ねっとCSV貼付!C34,"")</f>
        <v/>
      </c>
      <c r="L34" s="197"/>
      <c r="M34" s="197" t="str">
        <f>IF(野球ねっとCSV貼付!T34="部員",野球ねっとCSV貼付!Y34,"")</f>
        <v/>
      </c>
      <c r="N34" s="197" t="str">
        <f>IF(野球ねっとCSV貼付!T34="部員",野球ねっとCSV貼付!Z34,"")</f>
        <v/>
      </c>
      <c r="O34" s="196"/>
      <c r="P34" s="194" t="str">
        <f>IF(野球ねっとCSV貼付!T34="部員",野球ねっとCSV貼付!W34,"")</f>
        <v/>
      </c>
      <c r="Q34" s="194" t="str">
        <f>IF(野球ねっとCSV貼付!T34="部員",野球ねっとCSV貼付!X34,"")</f>
        <v/>
      </c>
      <c r="R34" s="197"/>
    </row>
    <row r="35" spans="1:18" ht="30" customHeight="1">
      <c r="A35" s="194"/>
      <c r="B35" s="195" t="str">
        <f>IF(野球ねっとCSV貼付!T35="部員",野球ねっとCSV貼付!I35,"")</f>
        <v/>
      </c>
      <c r="C35" s="196" t="str">
        <f>IF(野球ねっとCSV貼付!T35="部員",野球ねっとCSV貼付!J35,"")</f>
        <v/>
      </c>
      <c r="D35" s="196" t="str">
        <f t="shared" si="0"/>
        <v/>
      </c>
      <c r="E35" s="205" t="b">
        <f>IF(野球ねっとCSV貼付!T35="部員",IF(野球ねっとCSV貼付!P35="選手","選手","記録員"))</f>
        <v>0</v>
      </c>
      <c r="F35" s="206" t="str">
        <f>IF(野球ねっとCSV貼付!T35="部員",野球ねっとCSV貼付!AD35,"")</f>
        <v/>
      </c>
      <c r="G35" s="204" t="str">
        <f>IF(野球ねっとCSV貼付!T35="部員",野球ねっとCSV貼付!M35,"")</f>
        <v/>
      </c>
      <c r="H35" s="209" t="str">
        <f>IF(野球ねっとCSV貼付!T35="部員",野球ねっとCSV貼付!L35,"")</f>
        <v/>
      </c>
      <c r="I35" s="197"/>
      <c r="J35" s="196"/>
      <c r="K35" s="197" t="str">
        <f>IF(野球ねっとCSV貼付!T35="部員",野球ねっとCSV貼付!C35,"")</f>
        <v/>
      </c>
      <c r="L35" s="197"/>
      <c r="M35" s="197" t="str">
        <f>IF(野球ねっとCSV貼付!T35="部員",野球ねっとCSV貼付!Y35,"")</f>
        <v/>
      </c>
      <c r="N35" s="197" t="str">
        <f>IF(野球ねっとCSV貼付!T35="部員",野球ねっとCSV貼付!Z35,"")</f>
        <v/>
      </c>
      <c r="O35" s="196"/>
      <c r="P35" s="194" t="str">
        <f>IF(野球ねっとCSV貼付!T35="部員",野球ねっとCSV貼付!W35,"")</f>
        <v/>
      </c>
      <c r="Q35" s="194" t="str">
        <f>IF(野球ねっとCSV貼付!T35="部員",野球ねっとCSV貼付!X35,"")</f>
        <v/>
      </c>
      <c r="R35" s="197"/>
    </row>
    <row r="36" spans="1:18" ht="30" customHeight="1">
      <c r="A36" s="194"/>
      <c r="B36" s="195" t="str">
        <f>IF(野球ねっとCSV貼付!T36="部員",野球ねっとCSV貼付!I36,"")</f>
        <v/>
      </c>
      <c r="C36" s="196" t="str">
        <f>IF(野球ねっとCSV貼付!T36="部員",野球ねっとCSV貼付!J36,"")</f>
        <v/>
      </c>
      <c r="D36" s="196" t="str">
        <f t="shared" si="0"/>
        <v/>
      </c>
      <c r="E36" s="205" t="b">
        <f>IF(野球ねっとCSV貼付!T36="部員",IF(野球ねっとCSV貼付!P36="選手","選手","記録員"))</f>
        <v>0</v>
      </c>
      <c r="F36" s="206" t="str">
        <f>IF(野球ねっとCSV貼付!T36="部員",野球ねっとCSV貼付!AD36,"")</f>
        <v/>
      </c>
      <c r="G36" s="204" t="str">
        <f>IF(野球ねっとCSV貼付!T36="部員",野球ねっとCSV貼付!M36,"")</f>
        <v/>
      </c>
      <c r="H36" s="209" t="str">
        <f>IF(野球ねっとCSV貼付!T36="部員",野球ねっとCSV貼付!L36,"")</f>
        <v/>
      </c>
      <c r="I36" s="197"/>
      <c r="J36" s="196"/>
      <c r="K36" s="197" t="str">
        <f>IF(野球ねっとCSV貼付!T36="部員",野球ねっとCSV貼付!C36,"")</f>
        <v/>
      </c>
      <c r="L36" s="197"/>
      <c r="M36" s="197" t="str">
        <f>IF(野球ねっとCSV貼付!T36="部員",野球ねっとCSV貼付!Y36,"")</f>
        <v/>
      </c>
      <c r="N36" s="197" t="str">
        <f>IF(野球ねっとCSV貼付!T36="部員",野球ねっとCSV貼付!Z36,"")</f>
        <v/>
      </c>
      <c r="O36" s="196"/>
      <c r="P36" s="194" t="str">
        <f>IF(野球ねっとCSV貼付!T36="部員",野球ねっとCSV貼付!W36,"")</f>
        <v/>
      </c>
      <c r="Q36" s="194" t="str">
        <f>IF(野球ねっとCSV貼付!T36="部員",野球ねっとCSV貼付!X36,"")</f>
        <v/>
      </c>
      <c r="R36" s="197"/>
    </row>
    <row r="37" spans="1:18" ht="30" customHeight="1">
      <c r="A37" s="194"/>
      <c r="B37" s="195" t="str">
        <f>IF(野球ねっとCSV貼付!T37="部員",野球ねっとCSV貼付!I37,"")</f>
        <v/>
      </c>
      <c r="C37" s="196" t="str">
        <f>IF(野球ねっとCSV貼付!T37="部員",野球ねっとCSV貼付!J37,"")</f>
        <v/>
      </c>
      <c r="D37" s="196" t="str">
        <f t="shared" si="0"/>
        <v/>
      </c>
      <c r="E37" s="205" t="b">
        <f>IF(野球ねっとCSV貼付!T37="部員",IF(野球ねっとCSV貼付!P37="選手","選手","記録員"))</f>
        <v>0</v>
      </c>
      <c r="F37" s="206" t="str">
        <f>IF(野球ねっとCSV貼付!T37="部員",野球ねっとCSV貼付!AD37,"")</f>
        <v/>
      </c>
      <c r="G37" s="204" t="str">
        <f>IF(野球ねっとCSV貼付!T37="部員",野球ねっとCSV貼付!M37,"")</f>
        <v/>
      </c>
      <c r="H37" s="209" t="str">
        <f>IF(野球ねっとCSV貼付!T37="部員",野球ねっとCSV貼付!L37,"")</f>
        <v/>
      </c>
      <c r="I37" s="197"/>
      <c r="J37" s="196"/>
      <c r="K37" s="197" t="str">
        <f>IF(野球ねっとCSV貼付!T37="部員",野球ねっとCSV貼付!C37,"")</f>
        <v/>
      </c>
      <c r="L37" s="197"/>
      <c r="M37" s="197" t="str">
        <f>IF(野球ねっとCSV貼付!T37="部員",野球ねっとCSV貼付!Y37,"")</f>
        <v/>
      </c>
      <c r="N37" s="197" t="str">
        <f>IF(野球ねっとCSV貼付!T37="部員",野球ねっとCSV貼付!Z37,"")</f>
        <v/>
      </c>
      <c r="O37" s="196"/>
      <c r="P37" s="194" t="str">
        <f>IF(野球ねっとCSV貼付!T37="部員",野球ねっとCSV貼付!W37,"")</f>
        <v/>
      </c>
      <c r="Q37" s="194" t="str">
        <f>IF(野球ねっとCSV貼付!T37="部員",野球ねっとCSV貼付!X37,"")</f>
        <v/>
      </c>
      <c r="R37" s="197"/>
    </row>
    <row r="38" spans="1:18" ht="30" customHeight="1">
      <c r="A38" s="194"/>
      <c r="B38" s="195" t="str">
        <f>IF(野球ねっとCSV貼付!T38="部員",野球ねっとCSV貼付!I38,"")</f>
        <v/>
      </c>
      <c r="C38" s="196" t="str">
        <f>IF(野球ねっとCSV貼付!T38="部員",野球ねっとCSV貼付!J38,"")</f>
        <v/>
      </c>
      <c r="D38" s="196" t="str">
        <f t="shared" si="0"/>
        <v/>
      </c>
      <c r="E38" s="205" t="b">
        <f>IF(野球ねっとCSV貼付!T38="部員",IF(野球ねっとCSV貼付!P38="選手","選手","記録員"))</f>
        <v>0</v>
      </c>
      <c r="F38" s="206" t="str">
        <f>IF(野球ねっとCSV貼付!T38="部員",野球ねっとCSV貼付!AD38,"")</f>
        <v/>
      </c>
      <c r="G38" s="204" t="str">
        <f>IF(野球ねっとCSV貼付!T38="部員",野球ねっとCSV貼付!M38,"")</f>
        <v/>
      </c>
      <c r="H38" s="209" t="str">
        <f>IF(野球ねっとCSV貼付!T38="部員",野球ねっとCSV貼付!L38,"")</f>
        <v/>
      </c>
      <c r="I38" s="197"/>
      <c r="J38" s="196"/>
      <c r="K38" s="197" t="str">
        <f>IF(野球ねっとCSV貼付!T38="部員",野球ねっとCSV貼付!C38,"")</f>
        <v/>
      </c>
      <c r="L38" s="197"/>
      <c r="M38" s="197" t="str">
        <f>IF(野球ねっとCSV貼付!T38="部員",野球ねっとCSV貼付!Y38,"")</f>
        <v/>
      </c>
      <c r="N38" s="197" t="str">
        <f>IF(野球ねっとCSV貼付!T38="部員",野球ねっとCSV貼付!Z38,"")</f>
        <v/>
      </c>
      <c r="O38" s="196"/>
      <c r="P38" s="194" t="str">
        <f>IF(野球ねっとCSV貼付!T38="部員",野球ねっとCSV貼付!W38,"")</f>
        <v/>
      </c>
      <c r="Q38" s="194" t="str">
        <f>IF(野球ねっとCSV貼付!T38="部員",野球ねっとCSV貼付!X38,"")</f>
        <v/>
      </c>
      <c r="R38" s="197"/>
    </row>
    <row r="39" spans="1:18" ht="30" customHeight="1">
      <c r="A39" s="194"/>
      <c r="B39" s="195" t="str">
        <f>IF(野球ねっとCSV貼付!T39="部員",野球ねっとCSV貼付!I39,"")</f>
        <v/>
      </c>
      <c r="C39" s="196" t="str">
        <f>IF(野球ねっとCSV貼付!T39="部員",野球ねっとCSV貼付!J39,"")</f>
        <v/>
      </c>
      <c r="D39" s="196" t="str">
        <f t="shared" si="0"/>
        <v/>
      </c>
      <c r="E39" s="205" t="b">
        <f>IF(野球ねっとCSV貼付!T39="部員",IF(野球ねっとCSV貼付!P39="選手","選手","記録員"))</f>
        <v>0</v>
      </c>
      <c r="F39" s="206" t="str">
        <f>IF(野球ねっとCSV貼付!T39="部員",野球ねっとCSV貼付!AD39,"")</f>
        <v/>
      </c>
      <c r="G39" s="204" t="str">
        <f>IF(野球ねっとCSV貼付!T39="部員",野球ねっとCSV貼付!M39,"")</f>
        <v/>
      </c>
      <c r="H39" s="209" t="str">
        <f>IF(野球ねっとCSV貼付!T39="部員",野球ねっとCSV貼付!L39,"")</f>
        <v/>
      </c>
      <c r="I39" s="197"/>
      <c r="J39" s="196"/>
      <c r="K39" s="197" t="str">
        <f>IF(野球ねっとCSV貼付!T39="部員",野球ねっとCSV貼付!C39,"")</f>
        <v/>
      </c>
      <c r="L39" s="197"/>
      <c r="M39" s="197" t="str">
        <f>IF(野球ねっとCSV貼付!T39="部員",野球ねっとCSV貼付!Y39,"")</f>
        <v/>
      </c>
      <c r="N39" s="197" t="str">
        <f>IF(野球ねっとCSV貼付!T39="部員",野球ねっとCSV貼付!Z39,"")</f>
        <v/>
      </c>
      <c r="O39" s="196"/>
      <c r="P39" s="194" t="str">
        <f>IF(野球ねっとCSV貼付!T39="部員",野球ねっとCSV貼付!W39,"")</f>
        <v/>
      </c>
      <c r="Q39" s="194" t="str">
        <f>IF(野球ねっとCSV貼付!T39="部員",野球ねっとCSV貼付!X39,"")</f>
        <v/>
      </c>
      <c r="R39" s="197"/>
    </row>
    <row r="40" spans="1:18" ht="30" customHeight="1">
      <c r="A40" s="194"/>
      <c r="B40" s="195" t="str">
        <f>IF(野球ねっとCSV貼付!T40="部員",野球ねっとCSV貼付!I40,"")</f>
        <v/>
      </c>
      <c r="C40" s="196" t="str">
        <f>IF(野球ねっとCSV貼付!T40="部員",野球ねっとCSV貼付!J40,"")</f>
        <v/>
      </c>
      <c r="D40" s="196" t="str">
        <f t="shared" si="0"/>
        <v/>
      </c>
      <c r="E40" s="205" t="b">
        <f>IF(野球ねっとCSV貼付!T40="部員",IF(野球ねっとCSV貼付!P40="選手","選手","記録員"))</f>
        <v>0</v>
      </c>
      <c r="F40" s="206" t="str">
        <f>IF(野球ねっとCSV貼付!T40="部員",野球ねっとCSV貼付!AD40,"")</f>
        <v/>
      </c>
      <c r="G40" s="204" t="str">
        <f>IF(野球ねっとCSV貼付!T40="部員",野球ねっとCSV貼付!M40,"")</f>
        <v/>
      </c>
      <c r="H40" s="209" t="str">
        <f>IF(野球ねっとCSV貼付!T40="部員",野球ねっとCSV貼付!L40,"")</f>
        <v/>
      </c>
      <c r="I40" s="197"/>
      <c r="J40" s="196"/>
      <c r="K40" s="197" t="str">
        <f>IF(野球ねっとCSV貼付!T40="部員",野球ねっとCSV貼付!C40,"")</f>
        <v/>
      </c>
      <c r="L40" s="197"/>
      <c r="M40" s="197" t="str">
        <f>IF(野球ねっとCSV貼付!T40="部員",野球ねっとCSV貼付!Y40,"")</f>
        <v/>
      </c>
      <c r="N40" s="197" t="str">
        <f>IF(野球ねっとCSV貼付!T40="部員",野球ねっとCSV貼付!Z40,"")</f>
        <v/>
      </c>
      <c r="O40" s="196"/>
      <c r="P40" s="194" t="str">
        <f>IF(野球ねっとCSV貼付!T40="部員",野球ねっとCSV貼付!W40,"")</f>
        <v/>
      </c>
      <c r="Q40" s="194" t="str">
        <f>IF(野球ねっとCSV貼付!T40="部員",野球ねっとCSV貼付!X40,"")</f>
        <v/>
      </c>
      <c r="R40" s="197"/>
    </row>
    <row r="41" spans="1:18" ht="30" customHeight="1">
      <c r="A41" s="194"/>
      <c r="B41" s="195" t="str">
        <f>IF(野球ねっとCSV貼付!T41="部員",野球ねっとCSV貼付!I41,"")</f>
        <v/>
      </c>
      <c r="C41" s="196" t="str">
        <f>IF(野球ねっとCSV貼付!T41="部員",野球ねっとCSV貼付!J41,"")</f>
        <v/>
      </c>
      <c r="D41" s="196" t="str">
        <f t="shared" si="0"/>
        <v/>
      </c>
      <c r="E41" s="205" t="b">
        <f>IF(野球ねっとCSV貼付!T41="部員",IF(野球ねっとCSV貼付!P41="選手","選手","記録員"))</f>
        <v>0</v>
      </c>
      <c r="F41" s="206" t="str">
        <f>IF(野球ねっとCSV貼付!T41="部員",野球ねっとCSV貼付!AD41,"")</f>
        <v/>
      </c>
      <c r="G41" s="204" t="str">
        <f>IF(野球ねっとCSV貼付!T41="部員",野球ねっとCSV貼付!M41,"")</f>
        <v/>
      </c>
      <c r="H41" s="209" t="str">
        <f>IF(野球ねっとCSV貼付!T41="部員",野球ねっとCSV貼付!L41,"")</f>
        <v/>
      </c>
      <c r="I41" s="197"/>
      <c r="J41" s="196"/>
      <c r="K41" s="197" t="str">
        <f>IF(野球ねっとCSV貼付!T41="部員",野球ねっとCSV貼付!C41,"")</f>
        <v/>
      </c>
      <c r="L41" s="197"/>
      <c r="M41" s="197" t="str">
        <f>IF(野球ねっとCSV貼付!T41="部員",野球ねっとCSV貼付!Y41,"")</f>
        <v/>
      </c>
      <c r="N41" s="197" t="str">
        <f>IF(野球ねっとCSV貼付!T41="部員",野球ねっとCSV貼付!Z41,"")</f>
        <v/>
      </c>
      <c r="O41" s="196"/>
      <c r="P41" s="194" t="str">
        <f>IF(野球ねっとCSV貼付!T41="部員",野球ねっとCSV貼付!W41,"")</f>
        <v/>
      </c>
      <c r="Q41" s="194" t="str">
        <f>IF(野球ねっとCSV貼付!T41="部員",野球ねっとCSV貼付!X41,"")</f>
        <v/>
      </c>
      <c r="R41" s="197"/>
    </row>
    <row r="42" spans="1:18" ht="30" customHeight="1">
      <c r="A42" s="194"/>
      <c r="B42" s="195" t="str">
        <f>IF(野球ねっとCSV貼付!T42="部員",野球ねっとCSV貼付!I42,"")</f>
        <v/>
      </c>
      <c r="C42" s="196" t="str">
        <f>IF(野球ねっとCSV貼付!T42="部員",野球ねっとCSV貼付!J42,"")</f>
        <v/>
      </c>
      <c r="D42" s="196" t="str">
        <f t="shared" si="0"/>
        <v/>
      </c>
      <c r="E42" s="205" t="b">
        <f>IF(野球ねっとCSV貼付!T42="部員",IF(野球ねっとCSV貼付!P42="選手","選手","記録員"))</f>
        <v>0</v>
      </c>
      <c r="F42" s="206" t="str">
        <f>IF(野球ねっとCSV貼付!T42="部員",野球ねっとCSV貼付!AD42,"")</f>
        <v/>
      </c>
      <c r="G42" s="204" t="str">
        <f>IF(野球ねっとCSV貼付!T42="部員",野球ねっとCSV貼付!M42,"")</f>
        <v/>
      </c>
      <c r="H42" s="209" t="str">
        <f>IF(野球ねっとCSV貼付!T42="部員",野球ねっとCSV貼付!L42,"")</f>
        <v/>
      </c>
      <c r="I42" s="197"/>
      <c r="J42" s="196"/>
      <c r="K42" s="197" t="str">
        <f>IF(野球ねっとCSV貼付!T42="部員",野球ねっとCSV貼付!C42,"")</f>
        <v/>
      </c>
      <c r="L42" s="197"/>
      <c r="M42" s="197" t="str">
        <f>IF(野球ねっとCSV貼付!T42="部員",野球ねっとCSV貼付!Y42,"")</f>
        <v/>
      </c>
      <c r="N42" s="197" t="str">
        <f>IF(野球ねっとCSV貼付!T42="部員",野球ねっとCSV貼付!Z42,"")</f>
        <v/>
      </c>
      <c r="O42" s="196"/>
      <c r="P42" s="194" t="str">
        <f>IF(野球ねっとCSV貼付!T42="部員",野球ねっとCSV貼付!W42,"")</f>
        <v/>
      </c>
      <c r="Q42" s="194" t="str">
        <f>IF(野球ねっとCSV貼付!T42="部員",野球ねっとCSV貼付!X42,"")</f>
        <v/>
      </c>
      <c r="R42" s="197"/>
    </row>
    <row r="43" spans="1:18" ht="30" customHeight="1">
      <c r="A43" s="194"/>
      <c r="B43" s="195" t="str">
        <f>IF(野球ねっとCSV貼付!T43="部員",野球ねっとCSV貼付!I43,"")</f>
        <v/>
      </c>
      <c r="C43" s="196" t="str">
        <f>IF(野球ねっとCSV貼付!T43="部員",野球ねっとCSV貼付!J43,"")</f>
        <v/>
      </c>
      <c r="D43" s="196" t="str">
        <f t="shared" si="0"/>
        <v/>
      </c>
      <c r="E43" s="205" t="b">
        <f>IF(野球ねっとCSV貼付!T43="部員",IF(野球ねっとCSV貼付!P43="選手","選手","記録員"))</f>
        <v>0</v>
      </c>
      <c r="F43" s="206" t="str">
        <f>IF(野球ねっとCSV貼付!T43="部員",野球ねっとCSV貼付!AD43,"")</f>
        <v/>
      </c>
      <c r="G43" s="204" t="str">
        <f>IF(野球ねっとCSV貼付!T43="部員",野球ねっとCSV貼付!M43,"")</f>
        <v/>
      </c>
      <c r="H43" s="209" t="str">
        <f>IF(野球ねっとCSV貼付!T43="部員",野球ねっとCSV貼付!L43,"")</f>
        <v/>
      </c>
      <c r="I43" s="197"/>
      <c r="J43" s="196"/>
      <c r="K43" s="197" t="str">
        <f>IF(野球ねっとCSV貼付!T43="部員",野球ねっとCSV貼付!C43,"")</f>
        <v/>
      </c>
      <c r="L43" s="197"/>
      <c r="M43" s="197" t="str">
        <f>IF(野球ねっとCSV貼付!T43="部員",野球ねっとCSV貼付!Y43,"")</f>
        <v/>
      </c>
      <c r="N43" s="197" t="str">
        <f>IF(野球ねっとCSV貼付!T43="部員",野球ねっとCSV貼付!Z43,"")</f>
        <v/>
      </c>
      <c r="O43" s="196"/>
      <c r="P43" s="194" t="str">
        <f>IF(野球ねっとCSV貼付!T43="部員",野球ねっとCSV貼付!W43,"")</f>
        <v/>
      </c>
      <c r="Q43" s="194" t="str">
        <f>IF(野球ねっとCSV貼付!T43="部員",野球ねっとCSV貼付!X43,"")</f>
        <v/>
      </c>
      <c r="R43" s="197"/>
    </row>
    <row r="44" spans="1:18" ht="15">
      <c r="A44" s="194"/>
      <c r="B44" s="195" t="str">
        <f>IF(野球ねっとCSV貼付!T44="部員",野球ねっとCSV貼付!I44,"")</f>
        <v/>
      </c>
      <c r="C44" s="196" t="str">
        <f>IF(野球ねっとCSV貼付!T44="部員",野球ねっとCSV貼付!J44,"")</f>
        <v/>
      </c>
      <c r="D44" s="196" t="str">
        <f t="shared" si="0"/>
        <v/>
      </c>
      <c r="E44" s="205" t="b">
        <f>IF(野球ねっとCSV貼付!T44="部員",IF(野球ねっとCSV貼付!P44="選手","選手","記録員"))</f>
        <v>0</v>
      </c>
      <c r="F44" s="206" t="str">
        <f>IF(野球ねっとCSV貼付!T44="部員",野球ねっとCSV貼付!AD44,"")</f>
        <v/>
      </c>
      <c r="G44" s="204" t="str">
        <f>IF(野球ねっとCSV貼付!T44="部員",野球ねっとCSV貼付!M44,"")</f>
        <v/>
      </c>
      <c r="H44" s="209" t="str">
        <f>IF(野球ねっとCSV貼付!T44="部員",野球ねっとCSV貼付!L44,"")</f>
        <v/>
      </c>
      <c r="I44" s="197"/>
      <c r="J44" s="196"/>
      <c r="K44" s="197" t="str">
        <f>IF(野球ねっとCSV貼付!T44="部員",野球ねっとCSV貼付!C44,"")</f>
        <v/>
      </c>
      <c r="L44" s="197"/>
      <c r="M44" s="197" t="str">
        <f>IF(野球ねっとCSV貼付!T44="部員",野球ねっとCSV貼付!Y44,"")</f>
        <v/>
      </c>
      <c r="N44" s="197" t="str">
        <f>IF(野球ねっとCSV貼付!T44="部員",野球ねっとCSV貼付!Z44,"")</f>
        <v/>
      </c>
      <c r="O44" s="196"/>
      <c r="P44" s="194" t="str">
        <f>IF(野球ねっとCSV貼付!T44="部員",野球ねっとCSV貼付!W44,"")</f>
        <v/>
      </c>
      <c r="Q44" s="194" t="str">
        <f>IF(野球ねっとCSV貼付!T44="部員",野球ねっとCSV貼付!X44,"")</f>
        <v/>
      </c>
      <c r="R44" s="197"/>
    </row>
    <row r="45" spans="1:18" ht="15">
      <c r="A45" s="194"/>
      <c r="B45" s="195" t="str">
        <f>IF(野球ねっとCSV貼付!T45="部員",野球ねっとCSV貼付!I45,"")</f>
        <v/>
      </c>
      <c r="C45" s="196" t="str">
        <f>IF(野球ねっとCSV貼付!T45="部員",野球ねっとCSV貼付!J45,"")</f>
        <v/>
      </c>
      <c r="D45" s="196" t="str">
        <f t="shared" si="0"/>
        <v/>
      </c>
      <c r="E45" s="205" t="b">
        <f>IF(野球ねっとCSV貼付!T45="部員",IF(野球ねっとCSV貼付!P45="選手","選手","記録員"))</f>
        <v>0</v>
      </c>
      <c r="F45" s="206" t="str">
        <f>IF(野球ねっとCSV貼付!T45="部員",野球ねっとCSV貼付!AD45,"")</f>
        <v/>
      </c>
      <c r="G45" s="204" t="str">
        <f>IF(野球ねっとCSV貼付!T45="部員",野球ねっとCSV貼付!M45,"")</f>
        <v/>
      </c>
      <c r="H45" s="209" t="str">
        <f>IF(野球ねっとCSV貼付!T45="部員",野球ねっとCSV貼付!L45,"")</f>
        <v/>
      </c>
      <c r="I45" s="197"/>
      <c r="J45" s="196"/>
      <c r="K45" s="197" t="str">
        <f>IF(野球ねっとCSV貼付!T45="部員",野球ねっとCSV貼付!C45,"")</f>
        <v/>
      </c>
      <c r="L45" s="197"/>
      <c r="M45" s="197" t="str">
        <f>IF(野球ねっとCSV貼付!T45="部員",野球ねっとCSV貼付!Y45,"")</f>
        <v/>
      </c>
      <c r="N45" s="197" t="str">
        <f>IF(野球ねっとCSV貼付!T45="部員",野球ねっとCSV貼付!Z45,"")</f>
        <v/>
      </c>
      <c r="O45" s="196"/>
      <c r="P45" s="194" t="str">
        <f>IF(野球ねっとCSV貼付!T45="部員",野球ねっとCSV貼付!W45,"")</f>
        <v/>
      </c>
      <c r="Q45" s="194" t="str">
        <f>IF(野球ねっとCSV貼付!T45="部員",野球ねっとCSV貼付!X45,"")</f>
        <v/>
      </c>
      <c r="R45" s="197"/>
    </row>
    <row r="46" spans="1:18" ht="15">
      <c r="A46" s="194"/>
      <c r="B46" s="195" t="str">
        <f>IF(野球ねっとCSV貼付!T46="部員",野球ねっとCSV貼付!I46,"")</f>
        <v/>
      </c>
      <c r="C46" s="196" t="str">
        <f>IF(野球ねっとCSV貼付!T46="部員",野球ねっとCSV貼付!J46,"")</f>
        <v/>
      </c>
      <c r="D46" s="196" t="str">
        <f t="shared" si="0"/>
        <v/>
      </c>
      <c r="E46" s="205" t="b">
        <f>IF(野球ねっとCSV貼付!T46="部員",IF(野球ねっとCSV貼付!P46="選手","選手","記録員"))</f>
        <v>0</v>
      </c>
      <c r="F46" s="206" t="str">
        <f>IF(野球ねっとCSV貼付!T46="部員",野球ねっとCSV貼付!AD46,"")</f>
        <v/>
      </c>
      <c r="G46" s="204" t="str">
        <f>IF(野球ねっとCSV貼付!T46="部員",野球ねっとCSV貼付!M46,"")</f>
        <v/>
      </c>
      <c r="H46" s="209" t="str">
        <f>IF(野球ねっとCSV貼付!T46="部員",野球ねっとCSV貼付!L46,"")</f>
        <v/>
      </c>
      <c r="I46" s="197"/>
      <c r="J46" s="196"/>
      <c r="K46" s="197" t="str">
        <f>IF(野球ねっとCSV貼付!T46="部員",野球ねっとCSV貼付!C46,"")</f>
        <v/>
      </c>
      <c r="L46" s="197"/>
      <c r="M46" s="197" t="str">
        <f>IF(野球ねっとCSV貼付!T46="部員",野球ねっとCSV貼付!Y46,"")</f>
        <v/>
      </c>
      <c r="N46" s="197" t="str">
        <f>IF(野球ねっとCSV貼付!T46="部員",野球ねっとCSV貼付!Z46,"")</f>
        <v/>
      </c>
      <c r="O46" s="196"/>
      <c r="P46" s="194" t="str">
        <f>IF(野球ねっとCSV貼付!T46="部員",野球ねっとCSV貼付!W46,"")</f>
        <v/>
      </c>
      <c r="Q46" s="194" t="str">
        <f>IF(野球ねっとCSV貼付!T46="部員",野球ねっとCSV貼付!X46,"")</f>
        <v/>
      </c>
      <c r="R46" s="197"/>
    </row>
    <row r="47" spans="1:18" ht="15">
      <c r="A47" s="194"/>
      <c r="B47" s="195" t="str">
        <f>IF(野球ねっとCSV貼付!T47="部員",野球ねっとCSV貼付!I47,"")</f>
        <v/>
      </c>
      <c r="C47" s="196" t="str">
        <f>IF(野球ねっとCSV貼付!T47="部員",野球ねっとCSV貼付!J47,"")</f>
        <v/>
      </c>
      <c r="D47" s="196" t="str">
        <f t="shared" si="0"/>
        <v/>
      </c>
      <c r="E47" s="205" t="b">
        <f>IF(野球ねっとCSV貼付!T47="部員",IF(野球ねっとCSV貼付!P47="選手","選手","記録員"))</f>
        <v>0</v>
      </c>
      <c r="F47" s="206" t="str">
        <f>IF(野球ねっとCSV貼付!T47="部員",野球ねっとCSV貼付!AD47,"")</f>
        <v/>
      </c>
      <c r="G47" s="204" t="str">
        <f>IF(野球ねっとCSV貼付!T47="部員",野球ねっとCSV貼付!M47,"")</f>
        <v/>
      </c>
      <c r="H47" s="209" t="str">
        <f>IF(野球ねっとCSV貼付!T47="部員",野球ねっとCSV貼付!L47,"")</f>
        <v/>
      </c>
      <c r="I47" s="197"/>
      <c r="J47" s="196"/>
      <c r="K47" s="197" t="str">
        <f>IF(野球ねっとCSV貼付!T47="部員",野球ねっとCSV貼付!C47,"")</f>
        <v/>
      </c>
      <c r="L47" s="197"/>
      <c r="M47" s="197" t="str">
        <f>IF(野球ねっとCSV貼付!T47="部員",野球ねっとCSV貼付!Y47,"")</f>
        <v/>
      </c>
      <c r="N47" s="197" t="str">
        <f>IF(野球ねっとCSV貼付!T47="部員",野球ねっとCSV貼付!Z47,"")</f>
        <v/>
      </c>
      <c r="O47" s="196"/>
      <c r="P47" s="194" t="str">
        <f>IF(野球ねっとCSV貼付!T47="部員",野球ねっとCSV貼付!W47,"")</f>
        <v/>
      </c>
      <c r="Q47" s="194" t="str">
        <f>IF(野球ねっとCSV貼付!T47="部員",野球ねっとCSV貼付!X47,"")</f>
        <v/>
      </c>
      <c r="R47" s="197"/>
    </row>
    <row r="48" spans="1:18" ht="15">
      <c r="A48" s="194"/>
      <c r="B48" s="195" t="str">
        <f>IF(野球ねっとCSV貼付!T48="部員",野球ねっとCSV貼付!I48,"")</f>
        <v/>
      </c>
      <c r="C48" s="196" t="str">
        <f>IF(野球ねっとCSV貼付!T48="部員",野球ねっとCSV貼付!J48,"")</f>
        <v/>
      </c>
      <c r="D48" s="196" t="str">
        <f t="shared" si="0"/>
        <v/>
      </c>
      <c r="E48" s="205" t="b">
        <f>IF(野球ねっとCSV貼付!T48="部員",IF(野球ねっとCSV貼付!P48="選手","選手","記録員"))</f>
        <v>0</v>
      </c>
      <c r="F48" s="206" t="str">
        <f>IF(野球ねっとCSV貼付!T48="部員",野球ねっとCSV貼付!AD48,"")</f>
        <v/>
      </c>
      <c r="G48" s="204" t="str">
        <f>IF(野球ねっとCSV貼付!T48="部員",野球ねっとCSV貼付!M48,"")</f>
        <v/>
      </c>
      <c r="H48" s="209" t="str">
        <f>IF(野球ねっとCSV貼付!T48="部員",野球ねっとCSV貼付!L48,"")</f>
        <v/>
      </c>
      <c r="I48" s="197"/>
      <c r="J48" s="196"/>
      <c r="K48" s="197" t="str">
        <f>IF(野球ねっとCSV貼付!T48="部員",野球ねっとCSV貼付!C48,"")</f>
        <v/>
      </c>
      <c r="L48" s="197"/>
      <c r="M48" s="197" t="str">
        <f>IF(野球ねっとCSV貼付!T48="部員",野球ねっとCSV貼付!Y48,"")</f>
        <v/>
      </c>
      <c r="N48" s="197" t="str">
        <f>IF(野球ねっとCSV貼付!T48="部員",野球ねっとCSV貼付!Z48,"")</f>
        <v/>
      </c>
      <c r="O48" s="196"/>
      <c r="P48" s="194" t="str">
        <f>IF(野球ねっとCSV貼付!T48="部員",野球ねっとCSV貼付!W48,"")</f>
        <v/>
      </c>
      <c r="Q48" s="194" t="str">
        <f>IF(野球ねっとCSV貼付!T48="部員",野球ねっとCSV貼付!X48,"")</f>
        <v/>
      </c>
      <c r="R48" s="197"/>
    </row>
    <row r="49" spans="1:18" ht="15">
      <c r="A49" s="194"/>
      <c r="B49" s="195" t="str">
        <f>IF(野球ねっとCSV貼付!T49="部員",野球ねっとCSV貼付!I49,"")</f>
        <v/>
      </c>
      <c r="C49" s="196" t="str">
        <f>IF(野球ねっとCSV貼付!T49="部員",野球ねっとCSV貼付!J49,"")</f>
        <v/>
      </c>
      <c r="D49" s="196" t="str">
        <f t="shared" si="0"/>
        <v/>
      </c>
      <c r="E49" s="205" t="b">
        <f>IF(野球ねっとCSV貼付!T49="部員",IF(野球ねっとCSV貼付!P49="選手","選手","記録員"))</f>
        <v>0</v>
      </c>
      <c r="F49" s="206" t="str">
        <f>IF(野球ねっとCSV貼付!T49="部員",野球ねっとCSV貼付!AD49,"")</f>
        <v/>
      </c>
      <c r="G49" s="204" t="str">
        <f>IF(野球ねっとCSV貼付!T49="部員",野球ねっとCSV貼付!M49,"")</f>
        <v/>
      </c>
      <c r="H49" s="209" t="str">
        <f>IF(野球ねっとCSV貼付!T49="部員",野球ねっとCSV貼付!L49,"")</f>
        <v/>
      </c>
      <c r="I49" s="197"/>
      <c r="J49" s="196"/>
      <c r="K49" s="197" t="str">
        <f>IF(野球ねっとCSV貼付!T49="部員",野球ねっとCSV貼付!C49,"")</f>
        <v/>
      </c>
      <c r="L49" s="197"/>
      <c r="M49" s="197" t="str">
        <f>IF(野球ねっとCSV貼付!T49="部員",野球ねっとCSV貼付!Y49,"")</f>
        <v/>
      </c>
      <c r="N49" s="197" t="str">
        <f>IF(野球ねっとCSV貼付!T49="部員",野球ねっとCSV貼付!Z49,"")</f>
        <v/>
      </c>
      <c r="O49" s="196"/>
      <c r="P49" s="194" t="str">
        <f>IF(野球ねっとCSV貼付!T49="部員",野球ねっとCSV貼付!W49,"")</f>
        <v/>
      </c>
      <c r="Q49" s="194" t="str">
        <f>IF(野球ねっとCSV貼付!T49="部員",野球ねっとCSV貼付!X49,"")</f>
        <v/>
      </c>
      <c r="R49" s="197"/>
    </row>
    <row r="50" spans="1:18" ht="15">
      <c r="A50" s="194"/>
      <c r="B50" s="195" t="str">
        <f>IF(野球ねっとCSV貼付!T50="部員",野球ねっとCSV貼付!I50,"")</f>
        <v/>
      </c>
      <c r="C50" s="196" t="str">
        <f>IF(野球ねっとCSV貼付!T50="部員",野球ねっとCSV貼付!J50,"")</f>
        <v/>
      </c>
      <c r="D50" s="196" t="str">
        <f t="shared" si="0"/>
        <v/>
      </c>
      <c r="E50" s="205" t="b">
        <f>IF(野球ねっとCSV貼付!T50="部員",IF(野球ねっとCSV貼付!P50="選手","選手","記録員"))</f>
        <v>0</v>
      </c>
      <c r="F50" s="206" t="str">
        <f>IF(野球ねっとCSV貼付!T50="部員",野球ねっとCSV貼付!AD50,"")</f>
        <v/>
      </c>
      <c r="G50" s="204" t="str">
        <f>IF(野球ねっとCSV貼付!T50="部員",野球ねっとCSV貼付!M50,"")</f>
        <v/>
      </c>
      <c r="H50" s="209" t="str">
        <f>IF(野球ねっとCSV貼付!T50="部員",野球ねっとCSV貼付!L50,"")</f>
        <v/>
      </c>
      <c r="I50" s="197"/>
      <c r="J50" s="196"/>
      <c r="K50" s="197" t="str">
        <f>IF(野球ねっとCSV貼付!T50="部員",野球ねっとCSV貼付!C50,"")</f>
        <v/>
      </c>
      <c r="L50" s="197"/>
      <c r="M50" s="197" t="str">
        <f>IF(野球ねっとCSV貼付!T50="部員",野球ねっとCSV貼付!Y50,"")</f>
        <v/>
      </c>
      <c r="N50" s="197" t="str">
        <f>IF(野球ねっとCSV貼付!T50="部員",野球ねっとCSV貼付!Z50,"")</f>
        <v/>
      </c>
      <c r="O50" s="196"/>
      <c r="P50" s="194" t="str">
        <f>IF(野球ねっとCSV貼付!T50="部員",野球ねっとCSV貼付!W50,"")</f>
        <v/>
      </c>
      <c r="Q50" s="194" t="str">
        <f>IF(野球ねっとCSV貼付!T50="部員",野球ねっとCSV貼付!X50,"")</f>
        <v/>
      </c>
      <c r="R50" s="197"/>
    </row>
    <row r="51" spans="1:18" ht="15">
      <c r="A51" s="194"/>
      <c r="B51" s="195" t="str">
        <f>IF(野球ねっとCSV貼付!T51="部員",野球ねっとCSV貼付!I51,"")</f>
        <v/>
      </c>
      <c r="C51" s="196" t="str">
        <f>IF(野球ねっとCSV貼付!T51="部員",野球ねっとCSV貼付!J51,"")</f>
        <v/>
      </c>
      <c r="D51" s="196" t="str">
        <f t="shared" si="0"/>
        <v/>
      </c>
      <c r="E51" s="205" t="b">
        <f>IF(野球ねっとCSV貼付!T51="部員",IF(野球ねっとCSV貼付!P51="選手","選手","記録員"))</f>
        <v>0</v>
      </c>
      <c r="F51" s="206" t="str">
        <f>IF(野球ねっとCSV貼付!T51="部員",野球ねっとCSV貼付!AD51,"")</f>
        <v/>
      </c>
      <c r="G51" s="204" t="str">
        <f>IF(野球ねっとCSV貼付!T51="部員",野球ねっとCSV貼付!M51,"")</f>
        <v/>
      </c>
      <c r="H51" s="209" t="str">
        <f>IF(野球ねっとCSV貼付!T51="部員",野球ねっとCSV貼付!L51,"")</f>
        <v/>
      </c>
      <c r="I51" s="197"/>
      <c r="J51" s="196"/>
      <c r="K51" s="197" t="str">
        <f>IF(野球ねっとCSV貼付!T51="部員",野球ねっとCSV貼付!C51,"")</f>
        <v/>
      </c>
      <c r="L51" s="197"/>
      <c r="M51" s="197" t="str">
        <f>IF(野球ねっとCSV貼付!T51="部員",野球ねっとCSV貼付!Y51,"")</f>
        <v/>
      </c>
      <c r="N51" s="197" t="str">
        <f>IF(野球ねっとCSV貼付!T51="部員",野球ねっとCSV貼付!Z51,"")</f>
        <v/>
      </c>
      <c r="O51" s="196"/>
      <c r="P51" s="194" t="str">
        <f>IF(野球ねっとCSV貼付!T51="部員",野球ねっとCSV貼付!W51,"")</f>
        <v/>
      </c>
      <c r="Q51" s="194" t="str">
        <f>IF(野球ねっとCSV貼付!T51="部員",野球ねっとCSV貼付!X51,"")</f>
        <v/>
      </c>
      <c r="R51" s="197"/>
    </row>
    <row r="52" spans="1:18" ht="15">
      <c r="A52" s="194"/>
      <c r="B52" s="195" t="str">
        <f>IF(野球ねっとCSV貼付!T52="部員",野球ねっとCSV貼付!I52,"")</f>
        <v/>
      </c>
      <c r="C52" s="196" t="str">
        <f>IF(野球ねっとCSV貼付!T52="部員",野球ねっとCSV貼付!J52,"")</f>
        <v/>
      </c>
      <c r="D52" s="196" t="str">
        <f t="shared" si="0"/>
        <v/>
      </c>
      <c r="E52" s="205" t="b">
        <f>IF(野球ねっとCSV貼付!T52="部員",IF(野球ねっとCSV貼付!P52="選手","選手","記録員"))</f>
        <v>0</v>
      </c>
      <c r="F52" s="206" t="str">
        <f>IF(野球ねっとCSV貼付!T52="部員",野球ねっとCSV貼付!AD52,"")</f>
        <v/>
      </c>
      <c r="G52" s="204" t="str">
        <f>IF(野球ねっとCSV貼付!T52="部員",野球ねっとCSV貼付!M52,"")</f>
        <v/>
      </c>
      <c r="H52" s="209" t="str">
        <f>IF(野球ねっとCSV貼付!T52="部員",野球ねっとCSV貼付!L52,"")</f>
        <v/>
      </c>
      <c r="I52" s="197"/>
      <c r="J52" s="196"/>
      <c r="K52" s="197" t="str">
        <f>IF(野球ねっとCSV貼付!T52="部員",野球ねっとCSV貼付!C52,"")</f>
        <v/>
      </c>
      <c r="L52" s="197"/>
      <c r="M52" s="197" t="str">
        <f>IF(野球ねっとCSV貼付!T52="部員",野球ねっとCSV貼付!Y52,"")</f>
        <v/>
      </c>
      <c r="N52" s="197" t="str">
        <f>IF(野球ねっとCSV貼付!T52="部員",野球ねっとCSV貼付!Z52,"")</f>
        <v/>
      </c>
      <c r="O52" s="196"/>
      <c r="P52" s="194" t="str">
        <f>IF(野球ねっとCSV貼付!T52="部員",野球ねっとCSV貼付!W52,"")</f>
        <v/>
      </c>
      <c r="Q52" s="194" t="str">
        <f>IF(野球ねっとCSV貼付!T52="部員",野球ねっとCSV貼付!X52,"")</f>
        <v/>
      </c>
      <c r="R52" s="197"/>
    </row>
    <row r="53" spans="1:18" ht="15">
      <c r="A53" s="194"/>
      <c r="B53" s="195" t="str">
        <f>IF(野球ねっとCSV貼付!T53="部員",野球ねっとCSV貼付!I53,"")</f>
        <v/>
      </c>
      <c r="C53" s="196" t="str">
        <f>IF(野球ねっとCSV貼付!T53="部員",野球ねっとCSV貼付!J53,"")</f>
        <v/>
      </c>
      <c r="D53" s="196" t="str">
        <f t="shared" si="0"/>
        <v/>
      </c>
      <c r="E53" s="205" t="b">
        <f>IF(野球ねっとCSV貼付!T53="部員",IF(野球ねっとCSV貼付!P53="選手","選手","記録員"))</f>
        <v>0</v>
      </c>
      <c r="F53" s="206" t="str">
        <f>IF(野球ねっとCSV貼付!T53="部員",野球ねっとCSV貼付!AD53,"")</f>
        <v/>
      </c>
      <c r="G53" s="204" t="str">
        <f>IF(野球ねっとCSV貼付!T53="部員",野球ねっとCSV貼付!M53,"")</f>
        <v/>
      </c>
      <c r="H53" s="209" t="str">
        <f>IF(野球ねっとCSV貼付!T53="部員",野球ねっとCSV貼付!L53,"")</f>
        <v/>
      </c>
      <c r="I53" s="197"/>
      <c r="J53" s="196"/>
      <c r="K53" s="197" t="str">
        <f>IF(野球ねっとCSV貼付!T53="部員",野球ねっとCSV貼付!C53,"")</f>
        <v/>
      </c>
      <c r="L53" s="197"/>
      <c r="M53" s="197" t="str">
        <f>IF(野球ねっとCSV貼付!T53="部員",野球ねっとCSV貼付!Y53,"")</f>
        <v/>
      </c>
      <c r="N53" s="197" t="str">
        <f>IF(野球ねっとCSV貼付!T53="部員",野球ねっとCSV貼付!Z53,"")</f>
        <v/>
      </c>
      <c r="O53" s="196"/>
      <c r="P53" s="194" t="str">
        <f>IF(野球ねっとCSV貼付!T53="部員",野球ねっとCSV貼付!W53,"")</f>
        <v/>
      </c>
      <c r="Q53" s="194" t="str">
        <f>IF(野球ねっとCSV貼付!T53="部員",野球ねっとCSV貼付!X53,"")</f>
        <v/>
      </c>
      <c r="R53" s="197"/>
    </row>
    <row r="54" spans="1:18" ht="15">
      <c r="A54" s="194"/>
      <c r="B54" s="195" t="str">
        <f>IF(野球ねっとCSV貼付!T54="部員",野球ねっとCSV貼付!I54,"")</f>
        <v/>
      </c>
      <c r="C54" s="196" t="str">
        <f>IF(野球ねっとCSV貼付!T54="部員",野球ねっとCSV貼付!J54,"")</f>
        <v/>
      </c>
      <c r="D54" s="196" t="str">
        <f t="shared" si="0"/>
        <v/>
      </c>
      <c r="E54" s="205" t="b">
        <f>IF(野球ねっとCSV貼付!T54="部員",IF(野球ねっとCSV貼付!P54="選手","選手","記録員"))</f>
        <v>0</v>
      </c>
      <c r="F54" s="206" t="str">
        <f>IF(野球ねっとCSV貼付!T54="部員",野球ねっとCSV貼付!AD54,"")</f>
        <v/>
      </c>
      <c r="G54" s="204" t="str">
        <f>IF(野球ねっとCSV貼付!T54="部員",野球ねっとCSV貼付!M54,"")</f>
        <v/>
      </c>
      <c r="H54" s="209" t="str">
        <f>IF(野球ねっとCSV貼付!T54="部員",野球ねっとCSV貼付!L54,"")</f>
        <v/>
      </c>
      <c r="I54" s="197"/>
      <c r="J54" s="196"/>
      <c r="K54" s="197" t="str">
        <f>IF(野球ねっとCSV貼付!T54="部員",野球ねっとCSV貼付!C54,"")</f>
        <v/>
      </c>
      <c r="L54" s="197"/>
      <c r="M54" s="197" t="str">
        <f>IF(野球ねっとCSV貼付!T54="部員",野球ねっとCSV貼付!Y54,"")</f>
        <v/>
      </c>
      <c r="N54" s="197" t="str">
        <f>IF(野球ねっとCSV貼付!T54="部員",野球ねっとCSV貼付!Z54,"")</f>
        <v/>
      </c>
      <c r="O54" s="196"/>
      <c r="P54" s="194" t="str">
        <f>IF(野球ねっとCSV貼付!T54="部員",野球ねっとCSV貼付!W54,"")</f>
        <v/>
      </c>
      <c r="Q54" s="194" t="str">
        <f>IF(野球ねっとCSV貼付!T54="部員",野球ねっとCSV貼付!X54,"")</f>
        <v/>
      </c>
      <c r="R54" s="197"/>
    </row>
    <row r="55" spans="1:18" ht="15">
      <c r="A55" s="194"/>
      <c r="B55" s="195" t="str">
        <f>IF(野球ねっとCSV貼付!T55="部員",野球ねっとCSV貼付!I55,"")</f>
        <v/>
      </c>
      <c r="C55" s="196" t="str">
        <f>IF(野球ねっとCSV貼付!T55="部員",野球ねっとCSV貼付!J55,"")</f>
        <v/>
      </c>
      <c r="D55" s="196" t="str">
        <f t="shared" si="0"/>
        <v/>
      </c>
      <c r="E55" s="205" t="b">
        <f>IF(野球ねっとCSV貼付!T55="部員",IF(野球ねっとCSV貼付!P55="選手","選手","記録員"))</f>
        <v>0</v>
      </c>
      <c r="F55" s="206" t="str">
        <f>IF(野球ねっとCSV貼付!T55="部員",野球ねっとCSV貼付!AD55,"")</f>
        <v/>
      </c>
      <c r="G55" s="204" t="str">
        <f>IF(野球ねっとCSV貼付!T55="部員",野球ねっとCSV貼付!M55,"")</f>
        <v/>
      </c>
      <c r="H55" s="209" t="str">
        <f>IF(野球ねっとCSV貼付!T55="部員",野球ねっとCSV貼付!L55,"")</f>
        <v/>
      </c>
      <c r="I55" s="197"/>
      <c r="J55" s="196"/>
      <c r="K55" s="197" t="str">
        <f>IF(野球ねっとCSV貼付!T55="部員",野球ねっとCSV貼付!C55,"")</f>
        <v/>
      </c>
      <c r="L55" s="197"/>
      <c r="M55" s="197" t="str">
        <f>IF(野球ねっとCSV貼付!T55="部員",野球ねっとCSV貼付!Y55,"")</f>
        <v/>
      </c>
      <c r="N55" s="197" t="str">
        <f>IF(野球ねっとCSV貼付!T55="部員",野球ねっとCSV貼付!Z55,"")</f>
        <v/>
      </c>
      <c r="O55" s="196"/>
      <c r="P55" s="194" t="str">
        <f>IF(野球ねっとCSV貼付!T55="部員",野球ねっとCSV貼付!W55,"")</f>
        <v/>
      </c>
      <c r="Q55" s="194" t="str">
        <f>IF(野球ねっとCSV貼付!T55="部員",野球ねっとCSV貼付!X55,"")</f>
        <v/>
      </c>
      <c r="R55" s="197"/>
    </row>
    <row r="56" spans="1:18" ht="15">
      <c r="A56" s="194"/>
      <c r="B56" s="195" t="str">
        <f>IF(野球ねっとCSV貼付!T56="部員",野球ねっとCSV貼付!I56,"")</f>
        <v/>
      </c>
      <c r="C56" s="196" t="str">
        <f>IF(野球ねっとCSV貼付!T56="部員",野球ねっとCSV貼付!J56,"")</f>
        <v/>
      </c>
      <c r="D56" s="196" t="str">
        <f t="shared" si="0"/>
        <v/>
      </c>
      <c r="E56" s="205" t="b">
        <f>IF(野球ねっとCSV貼付!T56="部員",IF(野球ねっとCSV貼付!P56="選手","選手","記録員"))</f>
        <v>0</v>
      </c>
      <c r="F56" s="206" t="str">
        <f>IF(野球ねっとCSV貼付!T56="部員",野球ねっとCSV貼付!AD56,"")</f>
        <v/>
      </c>
      <c r="G56" s="204" t="str">
        <f>IF(野球ねっとCSV貼付!T56="部員",野球ねっとCSV貼付!M56,"")</f>
        <v/>
      </c>
      <c r="H56" s="209" t="str">
        <f>IF(野球ねっとCSV貼付!T56="部員",野球ねっとCSV貼付!L56,"")</f>
        <v/>
      </c>
      <c r="I56" s="197"/>
      <c r="J56" s="196"/>
      <c r="K56" s="197" t="str">
        <f>IF(野球ねっとCSV貼付!T56="部員",野球ねっとCSV貼付!C56,"")</f>
        <v/>
      </c>
      <c r="L56" s="197"/>
      <c r="M56" s="197" t="str">
        <f>IF(野球ねっとCSV貼付!T56="部員",野球ねっとCSV貼付!Y56,"")</f>
        <v/>
      </c>
      <c r="N56" s="197" t="str">
        <f>IF(野球ねっとCSV貼付!T56="部員",野球ねっとCSV貼付!Z56,"")</f>
        <v/>
      </c>
      <c r="O56" s="196"/>
      <c r="P56" s="194" t="str">
        <f>IF(野球ねっとCSV貼付!T56="部員",野球ねっとCSV貼付!W56,"")</f>
        <v/>
      </c>
      <c r="Q56" s="194" t="str">
        <f>IF(野球ねっとCSV貼付!T56="部員",野球ねっとCSV貼付!X56,"")</f>
        <v/>
      </c>
      <c r="R56" s="197"/>
    </row>
    <row r="57" spans="1:18" ht="15">
      <c r="A57" s="194"/>
      <c r="B57" s="195" t="str">
        <f>IF(野球ねっとCSV貼付!T57="部員",野球ねっとCSV貼付!I57,"")</f>
        <v/>
      </c>
      <c r="C57" s="196" t="str">
        <f>IF(野球ねっとCSV貼付!T57="部員",野球ねっとCSV貼付!J57,"")</f>
        <v/>
      </c>
      <c r="D57" s="196" t="str">
        <f t="shared" si="0"/>
        <v/>
      </c>
      <c r="E57" s="205" t="b">
        <f>IF(野球ねっとCSV貼付!T57="部員",IF(野球ねっとCSV貼付!P57="選手","選手","記録員"))</f>
        <v>0</v>
      </c>
      <c r="F57" s="206" t="str">
        <f>IF(野球ねっとCSV貼付!T57="部員",野球ねっとCSV貼付!AD57,"")</f>
        <v/>
      </c>
      <c r="G57" s="204" t="str">
        <f>IF(野球ねっとCSV貼付!T57="部員",野球ねっとCSV貼付!M57,"")</f>
        <v/>
      </c>
      <c r="H57" s="209" t="str">
        <f>IF(野球ねっとCSV貼付!T57="部員",野球ねっとCSV貼付!L57,"")</f>
        <v/>
      </c>
      <c r="I57" s="197"/>
      <c r="J57" s="196"/>
      <c r="K57" s="197" t="str">
        <f>IF(野球ねっとCSV貼付!T57="部員",野球ねっとCSV貼付!C57,"")</f>
        <v/>
      </c>
      <c r="L57" s="197"/>
      <c r="M57" s="197" t="str">
        <f>IF(野球ねっとCSV貼付!T57="部員",野球ねっとCSV貼付!Y57,"")</f>
        <v/>
      </c>
      <c r="N57" s="197" t="str">
        <f>IF(野球ねっとCSV貼付!T57="部員",野球ねっとCSV貼付!Z57,"")</f>
        <v/>
      </c>
      <c r="O57" s="196"/>
      <c r="P57" s="194" t="str">
        <f>IF(野球ねっとCSV貼付!T57="部員",野球ねっとCSV貼付!W57,"")</f>
        <v/>
      </c>
      <c r="Q57" s="194" t="str">
        <f>IF(野球ねっとCSV貼付!T57="部員",野球ねっとCSV貼付!X57,"")</f>
        <v/>
      </c>
      <c r="R57" s="197"/>
    </row>
    <row r="58" spans="1:18" ht="15">
      <c r="A58" s="194"/>
      <c r="B58" s="195" t="str">
        <f>IF(野球ねっとCSV貼付!T58="部員",野球ねっとCSV貼付!I58,"")</f>
        <v/>
      </c>
      <c r="C58" s="196" t="str">
        <f>IF(野球ねっとCSV貼付!T58="部員",野球ねっとCSV貼付!J58,"")</f>
        <v/>
      </c>
      <c r="D58" s="196" t="str">
        <f t="shared" si="0"/>
        <v/>
      </c>
      <c r="E58" s="205" t="b">
        <f>IF(野球ねっとCSV貼付!T58="部員",IF(野球ねっとCSV貼付!P58="選手","選手","記録員"))</f>
        <v>0</v>
      </c>
      <c r="F58" s="206" t="str">
        <f>IF(野球ねっとCSV貼付!T58="部員",野球ねっとCSV貼付!AD58,"")</f>
        <v/>
      </c>
      <c r="G58" s="204" t="str">
        <f>IF(野球ねっとCSV貼付!T58="部員",野球ねっとCSV貼付!M58,"")</f>
        <v/>
      </c>
      <c r="H58" s="209" t="str">
        <f>IF(野球ねっとCSV貼付!T58="部員",野球ねっとCSV貼付!L58,"")</f>
        <v/>
      </c>
      <c r="I58" s="197"/>
      <c r="J58" s="196"/>
      <c r="K58" s="197" t="str">
        <f>IF(野球ねっとCSV貼付!T58="部員",野球ねっとCSV貼付!C58,"")</f>
        <v/>
      </c>
      <c r="L58" s="197"/>
      <c r="M58" s="197" t="str">
        <f>IF(野球ねっとCSV貼付!T58="部員",野球ねっとCSV貼付!Y58,"")</f>
        <v/>
      </c>
      <c r="N58" s="197" t="str">
        <f>IF(野球ねっとCSV貼付!T58="部員",野球ねっとCSV貼付!Z58,"")</f>
        <v/>
      </c>
      <c r="O58" s="196"/>
      <c r="P58" s="194" t="str">
        <f>IF(野球ねっとCSV貼付!T58="部員",野球ねっとCSV貼付!W58,"")</f>
        <v/>
      </c>
      <c r="Q58" s="194" t="str">
        <f>IF(野球ねっとCSV貼付!T58="部員",野球ねっとCSV貼付!X58,"")</f>
        <v/>
      </c>
      <c r="R58" s="197"/>
    </row>
    <row r="59" spans="1:18" ht="15">
      <c r="A59" s="194"/>
      <c r="B59" s="195" t="str">
        <f>IF(野球ねっとCSV貼付!T59="部員",野球ねっとCSV貼付!I59,"")</f>
        <v/>
      </c>
      <c r="C59" s="196" t="str">
        <f>IF(野球ねっとCSV貼付!T59="部員",野球ねっとCSV貼付!J59,"")</f>
        <v/>
      </c>
      <c r="D59" s="196" t="str">
        <f t="shared" si="0"/>
        <v/>
      </c>
      <c r="E59" s="205" t="b">
        <f>IF(野球ねっとCSV貼付!T59="部員",IF(野球ねっとCSV貼付!P59="選手","選手","記録員"))</f>
        <v>0</v>
      </c>
      <c r="F59" s="206" t="str">
        <f>IF(野球ねっとCSV貼付!T59="部員",野球ねっとCSV貼付!AD59,"")</f>
        <v/>
      </c>
      <c r="G59" s="204" t="str">
        <f>IF(野球ねっとCSV貼付!T59="部員",野球ねっとCSV貼付!M59,"")</f>
        <v/>
      </c>
      <c r="H59" s="209" t="str">
        <f>IF(野球ねっとCSV貼付!T59="部員",野球ねっとCSV貼付!L59,"")</f>
        <v/>
      </c>
      <c r="I59" s="197"/>
      <c r="J59" s="196"/>
      <c r="K59" s="197" t="str">
        <f>IF(野球ねっとCSV貼付!T59="部員",野球ねっとCSV貼付!C59,"")</f>
        <v/>
      </c>
      <c r="L59" s="197"/>
      <c r="M59" s="197" t="str">
        <f>IF(野球ねっとCSV貼付!T59="部員",野球ねっとCSV貼付!Y59,"")</f>
        <v/>
      </c>
      <c r="N59" s="197" t="str">
        <f>IF(野球ねっとCSV貼付!T59="部員",野球ねっとCSV貼付!Z59,"")</f>
        <v/>
      </c>
      <c r="O59" s="196"/>
      <c r="P59" s="194" t="str">
        <f>IF(野球ねっとCSV貼付!T59="部員",野球ねっとCSV貼付!W59,"")</f>
        <v/>
      </c>
      <c r="Q59" s="194" t="str">
        <f>IF(野球ねっとCSV貼付!T59="部員",野球ねっとCSV貼付!X59,"")</f>
        <v/>
      </c>
      <c r="R59" s="197"/>
    </row>
    <row r="60" spans="1:18" ht="15">
      <c r="A60" s="194"/>
      <c r="B60" s="195" t="str">
        <f>IF(野球ねっとCSV貼付!T60="部員",野球ねっとCSV貼付!I60,"")</f>
        <v/>
      </c>
      <c r="C60" s="196" t="str">
        <f>IF(野球ねっとCSV貼付!T60="部員",野球ねっとCSV貼付!J60,"")</f>
        <v/>
      </c>
      <c r="D60" s="196" t="str">
        <f t="shared" si="0"/>
        <v/>
      </c>
      <c r="E60" s="205" t="b">
        <f>IF(野球ねっとCSV貼付!T60="部員",IF(野球ねっとCSV貼付!P60="選手","選手","記録員"))</f>
        <v>0</v>
      </c>
      <c r="F60" s="206" t="str">
        <f>IF(野球ねっとCSV貼付!T60="部員",野球ねっとCSV貼付!AD60,"")</f>
        <v/>
      </c>
      <c r="G60" s="204" t="str">
        <f>IF(野球ねっとCSV貼付!T60="部員",野球ねっとCSV貼付!M60,"")</f>
        <v/>
      </c>
      <c r="H60" s="209" t="str">
        <f>IF(野球ねっとCSV貼付!T60="部員",野球ねっとCSV貼付!L60,"")</f>
        <v/>
      </c>
      <c r="I60" s="197"/>
      <c r="J60" s="196"/>
      <c r="K60" s="197" t="str">
        <f>IF(野球ねっとCSV貼付!T60="部員",野球ねっとCSV貼付!C60,"")</f>
        <v/>
      </c>
      <c r="L60" s="197"/>
      <c r="M60" s="197" t="str">
        <f>IF(野球ねっとCSV貼付!T60="部員",野球ねっとCSV貼付!Y60,"")</f>
        <v/>
      </c>
      <c r="N60" s="197" t="str">
        <f>IF(野球ねっとCSV貼付!T60="部員",野球ねっとCSV貼付!Z60,"")</f>
        <v/>
      </c>
      <c r="O60" s="196"/>
      <c r="P60" s="194" t="str">
        <f>IF(野球ねっとCSV貼付!T60="部員",野球ねっとCSV貼付!W60,"")</f>
        <v/>
      </c>
      <c r="Q60" s="194" t="str">
        <f>IF(野球ねっとCSV貼付!T60="部員",野球ねっとCSV貼付!X60,"")</f>
        <v/>
      </c>
      <c r="R60" s="197"/>
    </row>
    <row r="61" spans="1:18" ht="15">
      <c r="A61" s="194"/>
      <c r="B61" s="195" t="str">
        <f>IF(野球ねっとCSV貼付!T61="部員",野球ねっとCSV貼付!I61,"")</f>
        <v/>
      </c>
      <c r="C61" s="196" t="str">
        <f>IF(野球ねっとCSV貼付!T61="部員",野球ねっとCSV貼付!J61,"")</f>
        <v/>
      </c>
      <c r="D61" s="196" t="str">
        <f t="shared" si="0"/>
        <v/>
      </c>
      <c r="E61" s="205" t="b">
        <f>IF(野球ねっとCSV貼付!T61="部員",IF(野球ねっとCSV貼付!P61="選手","選手","記録員"))</f>
        <v>0</v>
      </c>
      <c r="F61" s="206" t="str">
        <f>IF(野球ねっとCSV貼付!T61="部員",野球ねっとCSV貼付!AD61,"")</f>
        <v/>
      </c>
      <c r="G61" s="204" t="str">
        <f>IF(野球ねっとCSV貼付!T61="部員",野球ねっとCSV貼付!M61,"")</f>
        <v/>
      </c>
      <c r="H61" s="209" t="str">
        <f>IF(野球ねっとCSV貼付!T61="部員",野球ねっとCSV貼付!L61,"")</f>
        <v/>
      </c>
      <c r="I61" s="197"/>
      <c r="J61" s="196"/>
      <c r="K61" s="197" t="str">
        <f>IF(野球ねっとCSV貼付!T61="部員",野球ねっとCSV貼付!C61,"")</f>
        <v/>
      </c>
      <c r="L61" s="197"/>
      <c r="M61" s="197" t="str">
        <f>IF(野球ねっとCSV貼付!T61="部員",野球ねっとCSV貼付!Y61,"")</f>
        <v/>
      </c>
      <c r="N61" s="197" t="str">
        <f>IF(野球ねっとCSV貼付!T61="部員",野球ねっとCSV貼付!Z61,"")</f>
        <v/>
      </c>
      <c r="O61" s="196"/>
      <c r="P61" s="194" t="str">
        <f>IF(野球ねっとCSV貼付!T61="部員",野球ねっとCSV貼付!W61,"")</f>
        <v/>
      </c>
      <c r="Q61" s="194" t="str">
        <f>IF(野球ねっとCSV貼付!T61="部員",野球ねっとCSV貼付!X61,"")</f>
        <v/>
      </c>
      <c r="R61" s="197"/>
    </row>
    <row r="62" spans="1:18" ht="15">
      <c r="A62" s="194"/>
      <c r="B62" s="195" t="str">
        <f>IF(野球ねっとCSV貼付!T62="部員",野球ねっとCSV貼付!I62,"")</f>
        <v/>
      </c>
      <c r="C62" s="196" t="str">
        <f>IF(野球ねっとCSV貼付!T62="部員",野球ねっとCSV貼付!J62,"")</f>
        <v/>
      </c>
      <c r="D62" s="196" t="str">
        <f t="shared" si="0"/>
        <v/>
      </c>
      <c r="E62" s="205" t="b">
        <f>IF(野球ねっとCSV貼付!T62="部員",IF(野球ねっとCSV貼付!P62="選手","選手","記録員"))</f>
        <v>0</v>
      </c>
      <c r="F62" s="206" t="str">
        <f>IF(野球ねっとCSV貼付!T62="部員",野球ねっとCSV貼付!AD62,"")</f>
        <v/>
      </c>
      <c r="G62" s="204" t="str">
        <f>IF(野球ねっとCSV貼付!T62="部員",野球ねっとCSV貼付!M62,"")</f>
        <v/>
      </c>
      <c r="H62" s="209" t="str">
        <f>IF(野球ねっとCSV貼付!T62="部員",野球ねっとCSV貼付!L62,"")</f>
        <v/>
      </c>
      <c r="I62" s="197"/>
      <c r="J62" s="196"/>
      <c r="K62" s="197" t="str">
        <f>IF(野球ねっとCSV貼付!T62="部員",野球ねっとCSV貼付!C62,"")</f>
        <v/>
      </c>
      <c r="L62" s="197"/>
      <c r="M62" s="197" t="str">
        <f>IF(野球ねっとCSV貼付!T62="部員",野球ねっとCSV貼付!Y62,"")</f>
        <v/>
      </c>
      <c r="N62" s="197" t="str">
        <f>IF(野球ねっとCSV貼付!T62="部員",野球ねっとCSV貼付!Z62,"")</f>
        <v/>
      </c>
      <c r="O62" s="196"/>
      <c r="P62" s="194" t="str">
        <f>IF(野球ねっとCSV貼付!T62="部員",野球ねっとCSV貼付!W62,"")</f>
        <v/>
      </c>
      <c r="Q62" s="194" t="str">
        <f>IF(野球ねっとCSV貼付!T62="部員",野球ねっとCSV貼付!X62,"")</f>
        <v/>
      </c>
      <c r="R62" s="197"/>
    </row>
    <row r="63" spans="1:18" ht="15">
      <c r="A63" s="194"/>
      <c r="B63" s="195" t="str">
        <f>IF(野球ねっとCSV貼付!T63="部員",野球ねっとCSV貼付!I63,"")</f>
        <v/>
      </c>
      <c r="C63" s="196" t="str">
        <f>IF(野球ねっとCSV貼付!T63="部員",野球ねっとCSV貼付!J63,"")</f>
        <v/>
      </c>
      <c r="D63" s="196" t="str">
        <f t="shared" si="0"/>
        <v/>
      </c>
      <c r="E63" s="205" t="b">
        <f>IF(野球ねっとCSV貼付!T63="部員",IF(野球ねっとCSV貼付!P63="選手","選手","記録員"))</f>
        <v>0</v>
      </c>
      <c r="F63" s="206" t="str">
        <f>IF(野球ねっとCSV貼付!T63="部員",野球ねっとCSV貼付!AD63,"")</f>
        <v/>
      </c>
      <c r="G63" s="204" t="str">
        <f>IF(野球ねっとCSV貼付!T63="部員",野球ねっとCSV貼付!M63,"")</f>
        <v/>
      </c>
      <c r="H63" s="209" t="str">
        <f>IF(野球ねっとCSV貼付!T63="部員",野球ねっとCSV貼付!L63,"")</f>
        <v/>
      </c>
      <c r="I63" s="197"/>
      <c r="J63" s="196"/>
      <c r="K63" s="197" t="str">
        <f>IF(野球ねっとCSV貼付!T63="部員",野球ねっとCSV貼付!C63,"")</f>
        <v/>
      </c>
      <c r="L63" s="197"/>
      <c r="M63" s="197" t="str">
        <f>IF(野球ねっとCSV貼付!T63="部員",野球ねっとCSV貼付!Y63,"")</f>
        <v/>
      </c>
      <c r="N63" s="197" t="str">
        <f>IF(野球ねっとCSV貼付!T63="部員",野球ねっとCSV貼付!Z63,"")</f>
        <v/>
      </c>
      <c r="O63" s="196"/>
      <c r="P63" s="194" t="str">
        <f>IF(野球ねっとCSV貼付!T63="部員",野球ねっとCSV貼付!W63,"")</f>
        <v/>
      </c>
      <c r="Q63" s="194" t="str">
        <f>IF(野球ねっとCSV貼付!T63="部員",野球ねっとCSV貼付!X63,"")</f>
        <v/>
      </c>
      <c r="R63" s="197"/>
    </row>
    <row r="64" spans="1:18" ht="15">
      <c r="A64" s="194"/>
      <c r="B64" s="195" t="str">
        <f>IF(野球ねっとCSV貼付!T64="部員",野球ねっとCSV貼付!I64,"")</f>
        <v/>
      </c>
      <c r="C64" s="196" t="str">
        <f>IF(野球ねっとCSV貼付!T64="部員",野球ねっとCSV貼付!J64,"")</f>
        <v/>
      </c>
      <c r="D64" s="196" t="str">
        <f t="shared" si="0"/>
        <v/>
      </c>
      <c r="E64" s="205" t="b">
        <f>IF(野球ねっとCSV貼付!T64="部員",IF(野球ねっとCSV貼付!P64="選手","選手","記録員"))</f>
        <v>0</v>
      </c>
      <c r="F64" s="206" t="str">
        <f>IF(野球ねっとCSV貼付!T64="部員",野球ねっとCSV貼付!AD64,"")</f>
        <v/>
      </c>
      <c r="G64" s="204" t="str">
        <f>IF(野球ねっとCSV貼付!T64="部員",野球ねっとCSV貼付!M64,"")</f>
        <v/>
      </c>
      <c r="H64" s="209" t="str">
        <f>IF(野球ねっとCSV貼付!T64="部員",野球ねっとCSV貼付!L64,"")</f>
        <v/>
      </c>
      <c r="I64" s="197"/>
      <c r="J64" s="196"/>
      <c r="K64" s="197" t="str">
        <f>IF(野球ねっとCSV貼付!T64="部員",野球ねっとCSV貼付!C64,"")</f>
        <v/>
      </c>
      <c r="L64" s="197"/>
      <c r="M64" s="197" t="str">
        <f>IF(野球ねっとCSV貼付!T64="部員",野球ねっとCSV貼付!Y64,"")</f>
        <v/>
      </c>
      <c r="N64" s="197" t="str">
        <f>IF(野球ねっとCSV貼付!T64="部員",野球ねっとCSV貼付!Z64,"")</f>
        <v/>
      </c>
      <c r="O64" s="196"/>
      <c r="P64" s="194" t="str">
        <f>IF(野球ねっとCSV貼付!T64="部員",野球ねっとCSV貼付!W64,"")</f>
        <v/>
      </c>
      <c r="Q64" s="194" t="str">
        <f>IF(野球ねっとCSV貼付!T64="部員",野球ねっとCSV貼付!X64,"")</f>
        <v/>
      </c>
      <c r="R64" s="197"/>
    </row>
    <row r="65" spans="1:18" ht="15">
      <c r="A65" s="194"/>
      <c r="B65" s="195" t="str">
        <f>IF(野球ねっとCSV貼付!T65="部員",野球ねっとCSV貼付!I65,"")</f>
        <v/>
      </c>
      <c r="C65" s="196" t="str">
        <f>IF(野球ねっとCSV貼付!T65="部員",野球ねっとCSV貼付!J65,"")</f>
        <v/>
      </c>
      <c r="D65" s="196" t="str">
        <f t="shared" si="0"/>
        <v/>
      </c>
      <c r="E65" s="205" t="b">
        <f>IF(野球ねっとCSV貼付!T65="部員",IF(野球ねっとCSV貼付!P65="選手","選手","記録員"))</f>
        <v>0</v>
      </c>
      <c r="F65" s="206" t="str">
        <f>IF(野球ねっとCSV貼付!T65="部員",野球ねっとCSV貼付!AD65,"")</f>
        <v/>
      </c>
      <c r="G65" s="204" t="str">
        <f>IF(野球ねっとCSV貼付!T65="部員",野球ねっとCSV貼付!M65,"")</f>
        <v/>
      </c>
      <c r="H65" s="209" t="str">
        <f>IF(野球ねっとCSV貼付!T65="部員",野球ねっとCSV貼付!L65,"")</f>
        <v/>
      </c>
      <c r="I65" s="197"/>
      <c r="J65" s="196"/>
      <c r="K65" s="197" t="str">
        <f>IF(野球ねっとCSV貼付!T65="部員",野球ねっとCSV貼付!C65,"")</f>
        <v/>
      </c>
      <c r="L65" s="197"/>
      <c r="M65" s="197" t="str">
        <f>IF(野球ねっとCSV貼付!T65="部員",野球ねっとCSV貼付!Y65,"")</f>
        <v/>
      </c>
      <c r="N65" s="197" t="str">
        <f>IF(野球ねっとCSV貼付!T65="部員",野球ねっとCSV貼付!Z65,"")</f>
        <v/>
      </c>
      <c r="O65" s="196"/>
      <c r="P65" s="194" t="str">
        <f>IF(野球ねっとCSV貼付!T65="部員",野球ねっとCSV貼付!W65,"")</f>
        <v/>
      </c>
      <c r="Q65" s="194" t="str">
        <f>IF(野球ねっとCSV貼付!T65="部員",野球ねっとCSV貼付!X65,"")</f>
        <v/>
      </c>
      <c r="R65" s="197"/>
    </row>
    <row r="66" spans="1:18" ht="15">
      <c r="A66" s="194"/>
      <c r="B66" s="195" t="str">
        <f>IF(野球ねっとCSV貼付!T66="部員",野球ねっとCSV貼付!I66,"")</f>
        <v/>
      </c>
      <c r="C66" s="196" t="str">
        <f>IF(野球ねっとCSV貼付!T66="部員",野球ねっとCSV貼付!J66,"")</f>
        <v/>
      </c>
      <c r="D66" s="196" t="str">
        <f t="shared" si="0"/>
        <v/>
      </c>
      <c r="E66" s="205" t="b">
        <f>IF(野球ねっとCSV貼付!T66="部員",IF(野球ねっとCSV貼付!P66="選手","選手","記録員"))</f>
        <v>0</v>
      </c>
      <c r="F66" s="206" t="str">
        <f>IF(野球ねっとCSV貼付!T66="部員",野球ねっとCSV貼付!AD66,"")</f>
        <v/>
      </c>
      <c r="G66" s="204" t="str">
        <f>IF(野球ねっとCSV貼付!T66="部員",野球ねっとCSV貼付!M66,"")</f>
        <v/>
      </c>
      <c r="H66" s="209" t="str">
        <f>IF(野球ねっとCSV貼付!T66="部員",野球ねっとCSV貼付!L66,"")</f>
        <v/>
      </c>
      <c r="I66" s="197"/>
      <c r="J66" s="196"/>
      <c r="K66" s="197" t="str">
        <f>IF(野球ねっとCSV貼付!T66="部員",野球ねっとCSV貼付!C66,"")</f>
        <v/>
      </c>
      <c r="L66" s="197"/>
      <c r="M66" s="197" t="str">
        <f>IF(野球ねっとCSV貼付!T66="部員",野球ねっとCSV貼付!Y66,"")</f>
        <v/>
      </c>
      <c r="N66" s="197" t="str">
        <f>IF(野球ねっとCSV貼付!T66="部員",野球ねっとCSV貼付!Z66,"")</f>
        <v/>
      </c>
      <c r="O66" s="196"/>
      <c r="P66" s="194" t="str">
        <f>IF(野球ねっとCSV貼付!T66="部員",野球ねっとCSV貼付!W66,"")</f>
        <v/>
      </c>
      <c r="Q66" s="194" t="str">
        <f>IF(野球ねっとCSV貼付!T66="部員",野球ねっとCSV貼付!X66,"")</f>
        <v/>
      </c>
      <c r="R66" s="197"/>
    </row>
    <row r="67" spans="1:18" ht="15">
      <c r="A67" s="194"/>
      <c r="B67" s="195" t="str">
        <f>IF(野球ねっとCSV貼付!T67="部員",野球ねっとCSV貼付!I67,"")</f>
        <v/>
      </c>
      <c r="C67" s="196" t="str">
        <f>IF(野球ねっとCSV貼付!T67="部員",野球ねっとCSV貼付!J67,"")</f>
        <v/>
      </c>
      <c r="D67" s="196" t="str">
        <f t="shared" ref="D67:D130" si="1">B67</f>
        <v/>
      </c>
      <c r="E67" s="205" t="b">
        <f>IF(野球ねっとCSV貼付!T67="部員",IF(野球ねっとCSV貼付!P67="選手","選手","記録員"))</f>
        <v>0</v>
      </c>
      <c r="F67" s="206" t="str">
        <f>IF(野球ねっとCSV貼付!T67="部員",野球ねっとCSV貼付!AD67,"")</f>
        <v/>
      </c>
      <c r="G67" s="204" t="str">
        <f>IF(野球ねっとCSV貼付!T67="部員",野球ねっとCSV貼付!M67,"")</f>
        <v/>
      </c>
      <c r="H67" s="209" t="str">
        <f>IF(野球ねっとCSV貼付!T67="部員",野球ねっとCSV貼付!L67,"")</f>
        <v/>
      </c>
      <c r="I67" s="197"/>
      <c r="J67" s="196"/>
      <c r="K67" s="197" t="str">
        <f>IF(野球ねっとCSV貼付!T67="部員",野球ねっとCSV貼付!C67,"")</f>
        <v/>
      </c>
      <c r="L67" s="197"/>
      <c r="M67" s="197" t="str">
        <f>IF(野球ねっとCSV貼付!T67="部員",野球ねっとCSV貼付!Y67,"")</f>
        <v/>
      </c>
      <c r="N67" s="197" t="str">
        <f>IF(野球ねっとCSV貼付!T67="部員",野球ねっとCSV貼付!Z67,"")</f>
        <v/>
      </c>
      <c r="O67" s="196"/>
      <c r="P67" s="194" t="str">
        <f>IF(野球ねっとCSV貼付!T67="部員",野球ねっとCSV貼付!W67,"")</f>
        <v/>
      </c>
      <c r="Q67" s="194" t="str">
        <f>IF(野球ねっとCSV貼付!T67="部員",野球ねっとCSV貼付!X67,"")</f>
        <v/>
      </c>
      <c r="R67" s="197"/>
    </row>
    <row r="68" spans="1:18" ht="15">
      <c r="A68" s="194"/>
      <c r="B68" s="195" t="str">
        <f>IF(野球ねっとCSV貼付!T68="部員",野球ねっとCSV貼付!I68,"")</f>
        <v/>
      </c>
      <c r="C68" s="196" t="str">
        <f>IF(野球ねっとCSV貼付!T68="部員",野球ねっとCSV貼付!J68,"")</f>
        <v/>
      </c>
      <c r="D68" s="196" t="str">
        <f t="shared" si="1"/>
        <v/>
      </c>
      <c r="E68" s="205" t="b">
        <f>IF(野球ねっとCSV貼付!T68="部員",IF(野球ねっとCSV貼付!P68="選手","選手","記録員"))</f>
        <v>0</v>
      </c>
      <c r="F68" s="206" t="str">
        <f>IF(野球ねっとCSV貼付!T68="部員",野球ねっとCSV貼付!AD68,"")</f>
        <v/>
      </c>
      <c r="G68" s="204" t="str">
        <f>IF(野球ねっとCSV貼付!T68="部員",野球ねっとCSV貼付!M68,"")</f>
        <v/>
      </c>
      <c r="H68" s="209" t="str">
        <f>IF(野球ねっとCSV貼付!T68="部員",野球ねっとCSV貼付!L68,"")</f>
        <v/>
      </c>
      <c r="I68" s="197"/>
      <c r="J68" s="196"/>
      <c r="K68" s="197" t="str">
        <f>IF(野球ねっとCSV貼付!T68="部員",野球ねっとCSV貼付!C68,"")</f>
        <v/>
      </c>
      <c r="L68" s="197"/>
      <c r="M68" s="197" t="str">
        <f>IF(野球ねっとCSV貼付!T68="部員",野球ねっとCSV貼付!Y68,"")</f>
        <v/>
      </c>
      <c r="N68" s="197" t="str">
        <f>IF(野球ねっとCSV貼付!T68="部員",野球ねっとCSV貼付!Z68,"")</f>
        <v/>
      </c>
      <c r="O68" s="196"/>
      <c r="P68" s="194" t="str">
        <f>IF(野球ねっとCSV貼付!T68="部員",野球ねっとCSV貼付!W68,"")</f>
        <v/>
      </c>
      <c r="Q68" s="194" t="str">
        <f>IF(野球ねっとCSV貼付!T68="部員",野球ねっとCSV貼付!X68,"")</f>
        <v/>
      </c>
      <c r="R68" s="197"/>
    </row>
    <row r="69" spans="1:18" ht="15">
      <c r="A69" s="194"/>
      <c r="B69" s="195" t="str">
        <f>IF(野球ねっとCSV貼付!T69="部員",野球ねっとCSV貼付!I69,"")</f>
        <v/>
      </c>
      <c r="C69" s="196" t="str">
        <f>IF(野球ねっとCSV貼付!T69="部員",野球ねっとCSV貼付!J69,"")</f>
        <v/>
      </c>
      <c r="D69" s="196" t="str">
        <f t="shared" si="1"/>
        <v/>
      </c>
      <c r="E69" s="205" t="b">
        <f>IF(野球ねっとCSV貼付!T69="部員",IF(野球ねっとCSV貼付!P69="選手","選手","記録員"))</f>
        <v>0</v>
      </c>
      <c r="F69" s="206" t="str">
        <f>IF(野球ねっとCSV貼付!T69="部員",野球ねっとCSV貼付!AD69,"")</f>
        <v/>
      </c>
      <c r="G69" s="204" t="str">
        <f>IF(野球ねっとCSV貼付!T69="部員",野球ねっとCSV貼付!M69,"")</f>
        <v/>
      </c>
      <c r="H69" s="209" t="str">
        <f>IF(野球ねっとCSV貼付!T69="部員",野球ねっとCSV貼付!L69,"")</f>
        <v/>
      </c>
      <c r="I69" s="197"/>
      <c r="J69" s="196"/>
      <c r="K69" s="197" t="str">
        <f>IF(野球ねっとCSV貼付!T69="部員",野球ねっとCSV貼付!C69,"")</f>
        <v/>
      </c>
      <c r="L69" s="197"/>
      <c r="M69" s="197" t="str">
        <f>IF(野球ねっとCSV貼付!T69="部員",野球ねっとCSV貼付!Y69,"")</f>
        <v/>
      </c>
      <c r="N69" s="197" t="str">
        <f>IF(野球ねっとCSV貼付!T69="部員",野球ねっとCSV貼付!Z69,"")</f>
        <v/>
      </c>
      <c r="O69" s="196"/>
      <c r="P69" s="194" t="str">
        <f>IF(野球ねっとCSV貼付!T69="部員",野球ねっとCSV貼付!W69,"")</f>
        <v/>
      </c>
      <c r="Q69" s="194" t="str">
        <f>IF(野球ねっとCSV貼付!T69="部員",野球ねっとCSV貼付!X69,"")</f>
        <v/>
      </c>
      <c r="R69" s="197"/>
    </row>
    <row r="70" spans="1:18" ht="15">
      <c r="A70" s="194"/>
      <c r="B70" s="195" t="str">
        <f>IF(野球ねっとCSV貼付!T70="部員",野球ねっとCSV貼付!I70,"")</f>
        <v/>
      </c>
      <c r="C70" s="196" t="str">
        <f>IF(野球ねっとCSV貼付!T70="部員",野球ねっとCSV貼付!J70,"")</f>
        <v/>
      </c>
      <c r="D70" s="196" t="str">
        <f t="shared" si="1"/>
        <v/>
      </c>
      <c r="E70" s="205" t="b">
        <f>IF(野球ねっとCSV貼付!T70="部員",IF(野球ねっとCSV貼付!P70="選手","選手","記録員"))</f>
        <v>0</v>
      </c>
      <c r="F70" s="206" t="str">
        <f>IF(野球ねっとCSV貼付!T70="部員",野球ねっとCSV貼付!AD70,"")</f>
        <v/>
      </c>
      <c r="G70" s="204" t="str">
        <f>IF(野球ねっとCSV貼付!T70="部員",野球ねっとCSV貼付!M70,"")</f>
        <v/>
      </c>
      <c r="H70" s="209" t="str">
        <f>IF(野球ねっとCSV貼付!T70="部員",野球ねっとCSV貼付!L70,"")</f>
        <v/>
      </c>
      <c r="I70" s="197"/>
      <c r="J70" s="196"/>
      <c r="K70" s="197" t="str">
        <f>IF(野球ねっとCSV貼付!T70="部員",野球ねっとCSV貼付!C70,"")</f>
        <v/>
      </c>
      <c r="L70" s="197"/>
      <c r="M70" s="197" t="str">
        <f>IF(野球ねっとCSV貼付!T70="部員",野球ねっとCSV貼付!Y70,"")</f>
        <v/>
      </c>
      <c r="N70" s="197" t="str">
        <f>IF(野球ねっとCSV貼付!T70="部員",野球ねっとCSV貼付!Z70,"")</f>
        <v/>
      </c>
      <c r="O70" s="196"/>
      <c r="P70" s="194" t="str">
        <f>IF(野球ねっとCSV貼付!T70="部員",野球ねっとCSV貼付!W70,"")</f>
        <v/>
      </c>
      <c r="Q70" s="194" t="str">
        <f>IF(野球ねっとCSV貼付!T70="部員",野球ねっとCSV貼付!X70,"")</f>
        <v/>
      </c>
      <c r="R70" s="197"/>
    </row>
    <row r="71" spans="1:18" ht="15">
      <c r="A71" s="194"/>
      <c r="B71" s="195" t="str">
        <f>IF(野球ねっとCSV貼付!T71="部員",野球ねっとCSV貼付!I71,"")</f>
        <v/>
      </c>
      <c r="C71" s="196" t="str">
        <f>IF(野球ねっとCSV貼付!T71="部員",野球ねっとCSV貼付!J71,"")</f>
        <v/>
      </c>
      <c r="D71" s="196" t="str">
        <f t="shared" si="1"/>
        <v/>
      </c>
      <c r="E71" s="205" t="b">
        <f>IF(野球ねっとCSV貼付!T71="部員",IF(野球ねっとCSV貼付!P71="選手","選手","記録員"))</f>
        <v>0</v>
      </c>
      <c r="F71" s="206" t="str">
        <f>IF(野球ねっとCSV貼付!T71="部員",野球ねっとCSV貼付!AD71,"")</f>
        <v/>
      </c>
      <c r="G71" s="204" t="str">
        <f>IF(野球ねっとCSV貼付!T71="部員",野球ねっとCSV貼付!M71,"")</f>
        <v/>
      </c>
      <c r="H71" s="209" t="str">
        <f>IF(野球ねっとCSV貼付!T71="部員",野球ねっとCSV貼付!L71,"")</f>
        <v/>
      </c>
      <c r="I71" s="197"/>
      <c r="J71" s="196"/>
      <c r="K71" s="197" t="str">
        <f>IF(野球ねっとCSV貼付!T71="部員",野球ねっとCSV貼付!C71,"")</f>
        <v/>
      </c>
      <c r="L71" s="197"/>
      <c r="M71" s="197" t="str">
        <f>IF(野球ねっとCSV貼付!T71="部員",野球ねっとCSV貼付!Y71,"")</f>
        <v/>
      </c>
      <c r="N71" s="197" t="str">
        <f>IF(野球ねっとCSV貼付!T71="部員",野球ねっとCSV貼付!Z71,"")</f>
        <v/>
      </c>
      <c r="O71" s="196"/>
      <c r="P71" s="194" t="str">
        <f>IF(野球ねっとCSV貼付!T71="部員",野球ねっとCSV貼付!W71,"")</f>
        <v/>
      </c>
      <c r="Q71" s="194" t="str">
        <f>IF(野球ねっとCSV貼付!T71="部員",野球ねっとCSV貼付!X71,"")</f>
        <v/>
      </c>
      <c r="R71" s="197"/>
    </row>
    <row r="72" spans="1:18" ht="15">
      <c r="A72" s="194"/>
      <c r="B72" s="195" t="str">
        <f>IF(野球ねっとCSV貼付!T72="部員",野球ねっとCSV貼付!I72,"")</f>
        <v/>
      </c>
      <c r="C72" s="196" t="str">
        <f>IF(野球ねっとCSV貼付!T72="部員",野球ねっとCSV貼付!J72,"")</f>
        <v/>
      </c>
      <c r="D72" s="196" t="str">
        <f t="shared" si="1"/>
        <v/>
      </c>
      <c r="E72" s="205" t="b">
        <f>IF(野球ねっとCSV貼付!T72="部員",IF(野球ねっとCSV貼付!P72="選手","選手","記録員"))</f>
        <v>0</v>
      </c>
      <c r="F72" s="206" t="str">
        <f>IF(野球ねっとCSV貼付!T72="部員",野球ねっとCSV貼付!AD72,"")</f>
        <v/>
      </c>
      <c r="G72" s="204" t="str">
        <f>IF(野球ねっとCSV貼付!T72="部員",野球ねっとCSV貼付!M72,"")</f>
        <v/>
      </c>
      <c r="H72" s="209" t="str">
        <f>IF(野球ねっとCSV貼付!T72="部員",野球ねっとCSV貼付!L72,"")</f>
        <v/>
      </c>
      <c r="I72" s="197"/>
      <c r="J72" s="196"/>
      <c r="K72" s="197" t="str">
        <f>IF(野球ねっとCSV貼付!T72="部員",野球ねっとCSV貼付!C72,"")</f>
        <v/>
      </c>
      <c r="L72" s="197"/>
      <c r="M72" s="197" t="str">
        <f>IF(野球ねっとCSV貼付!T72="部員",野球ねっとCSV貼付!Y72,"")</f>
        <v/>
      </c>
      <c r="N72" s="197" t="str">
        <f>IF(野球ねっとCSV貼付!T72="部員",野球ねっとCSV貼付!Z72,"")</f>
        <v/>
      </c>
      <c r="O72" s="196"/>
      <c r="P72" s="194" t="str">
        <f>IF(野球ねっとCSV貼付!T72="部員",野球ねっとCSV貼付!W72,"")</f>
        <v/>
      </c>
      <c r="Q72" s="194" t="str">
        <f>IF(野球ねっとCSV貼付!T72="部員",野球ねっとCSV貼付!X72,"")</f>
        <v/>
      </c>
      <c r="R72" s="197"/>
    </row>
    <row r="73" spans="1:18" ht="15">
      <c r="A73" s="194"/>
      <c r="B73" s="195" t="str">
        <f>IF(野球ねっとCSV貼付!T73="部員",野球ねっとCSV貼付!I73,"")</f>
        <v/>
      </c>
      <c r="C73" s="196" t="str">
        <f>IF(野球ねっとCSV貼付!T73="部員",野球ねっとCSV貼付!J73,"")</f>
        <v/>
      </c>
      <c r="D73" s="196" t="str">
        <f t="shared" si="1"/>
        <v/>
      </c>
      <c r="E73" s="205" t="b">
        <f>IF(野球ねっとCSV貼付!T73="部員",IF(野球ねっとCSV貼付!P73="選手","選手","記録員"))</f>
        <v>0</v>
      </c>
      <c r="F73" s="206" t="str">
        <f>IF(野球ねっとCSV貼付!T73="部員",野球ねっとCSV貼付!AD73,"")</f>
        <v/>
      </c>
      <c r="G73" s="204" t="str">
        <f>IF(野球ねっとCSV貼付!T73="部員",野球ねっとCSV貼付!M73,"")</f>
        <v/>
      </c>
      <c r="H73" s="209" t="str">
        <f>IF(野球ねっとCSV貼付!T73="部員",野球ねっとCSV貼付!L73,"")</f>
        <v/>
      </c>
      <c r="I73" s="197"/>
      <c r="J73" s="196"/>
      <c r="K73" s="197" t="str">
        <f>IF(野球ねっとCSV貼付!T73="部員",野球ねっとCSV貼付!C73,"")</f>
        <v/>
      </c>
      <c r="L73" s="197"/>
      <c r="M73" s="197" t="str">
        <f>IF(野球ねっとCSV貼付!T73="部員",野球ねっとCSV貼付!Y73,"")</f>
        <v/>
      </c>
      <c r="N73" s="197" t="str">
        <f>IF(野球ねっとCSV貼付!T73="部員",野球ねっとCSV貼付!Z73,"")</f>
        <v/>
      </c>
      <c r="O73" s="196"/>
      <c r="P73" s="194" t="str">
        <f>IF(野球ねっとCSV貼付!T73="部員",野球ねっとCSV貼付!W73,"")</f>
        <v/>
      </c>
      <c r="Q73" s="194" t="str">
        <f>IF(野球ねっとCSV貼付!T73="部員",野球ねっとCSV貼付!X73,"")</f>
        <v/>
      </c>
      <c r="R73" s="197"/>
    </row>
    <row r="74" spans="1:18" ht="15">
      <c r="A74" s="194"/>
      <c r="B74" s="195" t="str">
        <f>IF(野球ねっとCSV貼付!T74="部員",野球ねっとCSV貼付!I74,"")</f>
        <v/>
      </c>
      <c r="C74" s="196" t="str">
        <f>IF(野球ねっとCSV貼付!T74="部員",野球ねっとCSV貼付!J74,"")</f>
        <v/>
      </c>
      <c r="D74" s="196" t="str">
        <f t="shared" si="1"/>
        <v/>
      </c>
      <c r="E74" s="205" t="b">
        <f>IF(野球ねっとCSV貼付!T74="部員",IF(野球ねっとCSV貼付!P74="選手","選手","記録員"))</f>
        <v>0</v>
      </c>
      <c r="F74" s="206" t="str">
        <f>IF(野球ねっとCSV貼付!T74="部員",野球ねっとCSV貼付!AD74,"")</f>
        <v/>
      </c>
      <c r="G74" s="204" t="str">
        <f>IF(野球ねっとCSV貼付!T74="部員",野球ねっとCSV貼付!M74,"")</f>
        <v/>
      </c>
      <c r="H74" s="209" t="str">
        <f>IF(野球ねっとCSV貼付!T74="部員",野球ねっとCSV貼付!L74,"")</f>
        <v/>
      </c>
      <c r="I74" s="197"/>
      <c r="J74" s="196"/>
      <c r="K74" s="197" t="str">
        <f>IF(野球ねっとCSV貼付!T74="部員",野球ねっとCSV貼付!C74,"")</f>
        <v/>
      </c>
      <c r="L74" s="197"/>
      <c r="M74" s="197" t="str">
        <f>IF(野球ねっとCSV貼付!T74="部員",野球ねっとCSV貼付!Y74,"")</f>
        <v/>
      </c>
      <c r="N74" s="197" t="str">
        <f>IF(野球ねっとCSV貼付!T74="部員",野球ねっとCSV貼付!Z74,"")</f>
        <v/>
      </c>
      <c r="O74" s="196"/>
      <c r="P74" s="194" t="str">
        <f>IF(野球ねっとCSV貼付!T74="部員",野球ねっとCSV貼付!W74,"")</f>
        <v/>
      </c>
      <c r="Q74" s="194" t="str">
        <f>IF(野球ねっとCSV貼付!T74="部員",野球ねっとCSV貼付!X74,"")</f>
        <v/>
      </c>
      <c r="R74" s="197"/>
    </row>
    <row r="75" spans="1:18" ht="15">
      <c r="A75" s="194"/>
      <c r="B75" s="195" t="str">
        <f>IF(野球ねっとCSV貼付!T75="部員",野球ねっとCSV貼付!I75,"")</f>
        <v/>
      </c>
      <c r="C75" s="196" t="str">
        <f>IF(野球ねっとCSV貼付!T75="部員",野球ねっとCSV貼付!J75,"")</f>
        <v/>
      </c>
      <c r="D75" s="196" t="str">
        <f t="shared" si="1"/>
        <v/>
      </c>
      <c r="E75" s="205" t="b">
        <f>IF(野球ねっとCSV貼付!T75="部員",IF(野球ねっとCSV貼付!P75="選手","選手","記録員"))</f>
        <v>0</v>
      </c>
      <c r="F75" s="206" t="str">
        <f>IF(野球ねっとCSV貼付!T75="部員",野球ねっとCSV貼付!AD75,"")</f>
        <v/>
      </c>
      <c r="G75" s="204" t="str">
        <f>IF(野球ねっとCSV貼付!T75="部員",野球ねっとCSV貼付!M75,"")</f>
        <v/>
      </c>
      <c r="H75" s="209" t="str">
        <f>IF(野球ねっとCSV貼付!T75="部員",野球ねっとCSV貼付!L75,"")</f>
        <v/>
      </c>
      <c r="I75" s="197"/>
      <c r="J75" s="196"/>
      <c r="K75" s="197" t="str">
        <f>IF(野球ねっとCSV貼付!T75="部員",野球ねっとCSV貼付!C75,"")</f>
        <v/>
      </c>
      <c r="L75" s="197"/>
      <c r="M75" s="197" t="str">
        <f>IF(野球ねっとCSV貼付!T75="部員",野球ねっとCSV貼付!Y75,"")</f>
        <v/>
      </c>
      <c r="N75" s="197" t="str">
        <f>IF(野球ねっとCSV貼付!T75="部員",野球ねっとCSV貼付!Z75,"")</f>
        <v/>
      </c>
      <c r="O75" s="196"/>
      <c r="P75" s="194" t="str">
        <f>IF(野球ねっとCSV貼付!T75="部員",野球ねっとCSV貼付!W75,"")</f>
        <v/>
      </c>
      <c r="Q75" s="194" t="str">
        <f>IF(野球ねっとCSV貼付!T75="部員",野球ねっとCSV貼付!X75,"")</f>
        <v/>
      </c>
      <c r="R75" s="197"/>
    </row>
    <row r="76" spans="1:18" ht="15">
      <c r="A76" s="194"/>
      <c r="B76" s="195" t="str">
        <f>IF(野球ねっとCSV貼付!T76="部員",野球ねっとCSV貼付!I76,"")</f>
        <v/>
      </c>
      <c r="C76" s="196" t="str">
        <f>IF(野球ねっとCSV貼付!T76="部員",野球ねっとCSV貼付!J76,"")</f>
        <v/>
      </c>
      <c r="D76" s="196" t="str">
        <f t="shared" si="1"/>
        <v/>
      </c>
      <c r="E76" s="205" t="b">
        <f>IF(野球ねっとCSV貼付!T76="部員",IF(野球ねっとCSV貼付!P76="選手","選手","記録員"))</f>
        <v>0</v>
      </c>
      <c r="F76" s="206" t="str">
        <f>IF(野球ねっとCSV貼付!T76="部員",野球ねっとCSV貼付!AD76,"")</f>
        <v/>
      </c>
      <c r="G76" s="204" t="str">
        <f>IF(野球ねっとCSV貼付!T76="部員",野球ねっとCSV貼付!M76,"")</f>
        <v/>
      </c>
      <c r="H76" s="209" t="str">
        <f>IF(野球ねっとCSV貼付!T76="部員",野球ねっとCSV貼付!L76,"")</f>
        <v/>
      </c>
      <c r="I76" s="197"/>
      <c r="J76" s="196"/>
      <c r="K76" s="197" t="str">
        <f>IF(野球ねっとCSV貼付!T76="部員",野球ねっとCSV貼付!C76,"")</f>
        <v/>
      </c>
      <c r="L76" s="197"/>
      <c r="M76" s="197" t="str">
        <f>IF(野球ねっとCSV貼付!T76="部員",野球ねっとCSV貼付!Y76,"")</f>
        <v/>
      </c>
      <c r="N76" s="197" t="str">
        <f>IF(野球ねっとCSV貼付!T76="部員",野球ねっとCSV貼付!Z76,"")</f>
        <v/>
      </c>
      <c r="O76" s="196"/>
      <c r="P76" s="194" t="str">
        <f>IF(野球ねっとCSV貼付!T76="部員",野球ねっとCSV貼付!W76,"")</f>
        <v/>
      </c>
      <c r="Q76" s="194" t="str">
        <f>IF(野球ねっとCSV貼付!T76="部員",野球ねっとCSV貼付!X76,"")</f>
        <v/>
      </c>
      <c r="R76" s="197"/>
    </row>
    <row r="77" spans="1:18" ht="15">
      <c r="A77" s="194"/>
      <c r="B77" s="195" t="str">
        <f>IF(野球ねっとCSV貼付!T77="部員",野球ねっとCSV貼付!I77,"")</f>
        <v/>
      </c>
      <c r="C77" s="196" t="str">
        <f>IF(野球ねっとCSV貼付!T77="部員",野球ねっとCSV貼付!J77,"")</f>
        <v/>
      </c>
      <c r="D77" s="196" t="str">
        <f t="shared" si="1"/>
        <v/>
      </c>
      <c r="E77" s="205" t="b">
        <f>IF(野球ねっとCSV貼付!T77="部員",IF(野球ねっとCSV貼付!P77="選手","選手","記録員"))</f>
        <v>0</v>
      </c>
      <c r="F77" s="206" t="str">
        <f>IF(野球ねっとCSV貼付!T77="部員",野球ねっとCSV貼付!AD77,"")</f>
        <v/>
      </c>
      <c r="G77" s="204" t="str">
        <f>IF(野球ねっとCSV貼付!T77="部員",野球ねっとCSV貼付!M77,"")</f>
        <v/>
      </c>
      <c r="H77" s="209" t="str">
        <f>IF(野球ねっとCSV貼付!T77="部員",野球ねっとCSV貼付!L77,"")</f>
        <v/>
      </c>
      <c r="I77" s="197"/>
      <c r="J77" s="196"/>
      <c r="K77" s="197" t="str">
        <f>IF(野球ねっとCSV貼付!T77="部員",野球ねっとCSV貼付!C77,"")</f>
        <v/>
      </c>
      <c r="L77" s="197"/>
      <c r="M77" s="197" t="str">
        <f>IF(野球ねっとCSV貼付!T77="部員",野球ねっとCSV貼付!Y77,"")</f>
        <v/>
      </c>
      <c r="N77" s="197" t="str">
        <f>IF(野球ねっとCSV貼付!T77="部員",野球ねっとCSV貼付!Z77,"")</f>
        <v/>
      </c>
      <c r="O77" s="196"/>
      <c r="P77" s="194" t="str">
        <f>IF(野球ねっとCSV貼付!T77="部員",野球ねっとCSV貼付!W77,"")</f>
        <v/>
      </c>
      <c r="Q77" s="194" t="str">
        <f>IF(野球ねっとCSV貼付!T77="部員",野球ねっとCSV貼付!X77,"")</f>
        <v/>
      </c>
      <c r="R77" s="197"/>
    </row>
    <row r="78" spans="1:18" ht="15">
      <c r="A78" s="194"/>
      <c r="B78" s="195" t="str">
        <f>IF(野球ねっとCSV貼付!T78="部員",野球ねっとCSV貼付!I78,"")</f>
        <v/>
      </c>
      <c r="C78" s="196" t="str">
        <f>IF(野球ねっとCSV貼付!T78="部員",野球ねっとCSV貼付!J78,"")</f>
        <v/>
      </c>
      <c r="D78" s="196" t="str">
        <f t="shared" si="1"/>
        <v/>
      </c>
      <c r="E78" s="205" t="b">
        <f>IF(野球ねっとCSV貼付!T78="部員",IF(野球ねっとCSV貼付!P78="選手","選手","記録員"))</f>
        <v>0</v>
      </c>
      <c r="F78" s="206" t="str">
        <f>IF(野球ねっとCSV貼付!T78="部員",野球ねっとCSV貼付!AD78,"")</f>
        <v/>
      </c>
      <c r="G78" s="204" t="str">
        <f>IF(野球ねっとCSV貼付!T78="部員",野球ねっとCSV貼付!M78,"")</f>
        <v/>
      </c>
      <c r="H78" s="209" t="str">
        <f>IF(野球ねっとCSV貼付!T78="部員",野球ねっとCSV貼付!L78,"")</f>
        <v/>
      </c>
      <c r="I78" s="197"/>
      <c r="J78" s="196"/>
      <c r="K78" s="197" t="str">
        <f>IF(野球ねっとCSV貼付!T78="部員",野球ねっとCSV貼付!C78,"")</f>
        <v/>
      </c>
      <c r="L78" s="197"/>
      <c r="M78" s="197" t="str">
        <f>IF(野球ねっとCSV貼付!T78="部員",野球ねっとCSV貼付!Y78,"")</f>
        <v/>
      </c>
      <c r="N78" s="197" t="str">
        <f>IF(野球ねっとCSV貼付!T78="部員",野球ねっとCSV貼付!Z78,"")</f>
        <v/>
      </c>
      <c r="O78" s="196"/>
      <c r="P78" s="194" t="str">
        <f>IF(野球ねっとCSV貼付!T78="部員",野球ねっとCSV貼付!W78,"")</f>
        <v/>
      </c>
      <c r="Q78" s="194" t="str">
        <f>IF(野球ねっとCSV貼付!T78="部員",野球ねっとCSV貼付!X78,"")</f>
        <v/>
      </c>
      <c r="R78" s="197"/>
    </row>
    <row r="79" spans="1:18" ht="15">
      <c r="A79" s="194"/>
      <c r="B79" s="195" t="str">
        <f>IF(野球ねっとCSV貼付!T79="部員",野球ねっとCSV貼付!I79,"")</f>
        <v/>
      </c>
      <c r="C79" s="196" t="str">
        <f>IF(野球ねっとCSV貼付!T79="部員",野球ねっとCSV貼付!J79,"")</f>
        <v/>
      </c>
      <c r="D79" s="196" t="str">
        <f t="shared" si="1"/>
        <v/>
      </c>
      <c r="E79" s="205" t="b">
        <f>IF(野球ねっとCSV貼付!T79="部員",IF(野球ねっとCSV貼付!P79="選手","選手","記録員"))</f>
        <v>0</v>
      </c>
      <c r="F79" s="206" t="str">
        <f>IF(野球ねっとCSV貼付!T79="部員",野球ねっとCSV貼付!AD79,"")</f>
        <v/>
      </c>
      <c r="G79" s="204" t="str">
        <f>IF(野球ねっとCSV貼付!T79="部員",野球ねっとCSV貼付!M79,"")</f>
        <v/>
      </c>
      <c r="H79" s="209" t="str">
        <f>IF(野球ねっとCSV貼付!T79="部員",野球ねっとCSV貼付!L79,"")</f>
        <v/>
      </c>
      <c r="I79" s="197"/>
      <c r="J79" s="196"/>
      <c r="K79" s="197" t="str">
        <f>IF(野球ねっとCSV貼付!T79="部員",野球ねっとCSV貼付!C79,"")</f>
        <v/>
      </c>
      <c r="L79" s="197"/>
      <c r="M79" s="197" t="str">
        <f>IF(野球ねっとCSV貼付!T79="部員",野球ねっとCSV貼付!Y79,"")</f>
        <v/>
      </c>
      <c r="N79" s="197" t="str">
        <f>IF(野球ねっとCSV貼付!T79="部員",野球ねっとCSV貼付!Z79,"")</f>
        <v/>
      </c>
      <c r="O79" s="196"/>
      <c r="P79" s="194" t="str">
        <f>IF(野球ねっとCSV貼付!T79="部員",野球ねっとCSV貼付!W79,"")</f>
        <v/>
      </c>
      <c r="Q79" s="194" t="str">
        <f>IF(野球ねっとCSV貼付!T79="部員",野球ねっとCSV貼付!X79,"")</f>
        <v/>
      </c>
      <c r="R79" s="197"/>
    </row>
    <row r="80" spans="1:18" ht="15">
      <c r="A80" s="194"/>
      <c r="B80" s="195" t="str">
        <f>IF(野球ねっとCSV貼付!T80="部員",野球ねっとCSV貼付!I80,"")</f>
        <v/>
      </c>
      <c r="C80" s="196" t="str">
        <f>IF(野球ねっとCSV貼付!T80="部員",野球ねっとCSV貼付!J80,"")</f>
        <v/>
      </c>
      <c r="D80" s="196" t="str">
        <f t="shared" si="1"/>
        <v/>
      </c>
      <c r="E80" s="205" t="b">
        <f>IF(野球ねっとCSV貼付!T80="部員",IF(野球ねっとCSV貼付!P80="選手","選手","記録員"))</f>
        <v>0</v>
      </c>
      <c r="F80" s="206" t="str">
        <f>IF(野球ねっとCSV貼付!T80="部員",野球ねっとCSV貼付!AD80,"")</f>
        <v/>
      </c>
      <c r="G80" s="204" t="str">
        <f>IF(野球ねっとCSV貼付!T80="部員",野球ねっとCSV貼付!M80,"")</f>
        <v/>
      </c>
      <c r="H80" s="209" t="str">
        <f>IF(野球ねっとCSV貼付!T80="部員",野球ねっとCSV貼付!L80,"")</f>
        <v/>
      </c>
      <c r="I80" s="197"/>
      <c r="J80" s="196"/>
      <c r="K80" s="197" t="str">
        <f>IF(野球ねっとCSV貼付!T80="部員",野球ねっとCSV貼付!C80,"")</f>
        <v/>
      </c>
      <c r="L80" s="197"/>
      <c r="M80" s="197" t="str">
        <f>IF(野球ねっとCSV貼付!T80="部員",野球ねっとCSV貼付!Y80,"")</f>
        <v/>
      </c>
      <c r="N80" s="197" t="str">
        <f>IF(野球ねっとCSV貼付!T80="部員",野球ねっとCSV貼付!Z80,"")</f>
        <v/>
      </c>
      <c r="O80" s="196"/>
      <c r="P80" s="194" t="str">
        <f>IF(野球ねっとCSV貼付!T80="部員",野球ねっとCSV貼付!W80,"")</f>
        <v/>
      </c>
      <c r="Q80" s="194" t="str">
        <f>IF(野球ねっとCSV貼付!T80="部員",野球ねっとCSV貼付!X80,"")</f>
        <v/>
      </c>
      <c r="R80" s="197"/>
    </row>
    <row r="81" spans="1:18" ht="15">
      <c r="A81" s="194"/>
      <c r="B81" s="195" t="str">
        <f>IF(野球ねっとCSV貼付!T81="部員",野球ねっとCSV貼付!I81,"")</f>
        <v/>
      </c>
      <c r="C81" s="196" t="str">
        <f>IF(野球ねっとCSV貼付!T81="部員",野球ねっとCSV貼付!J81,"")</f>
        <v/>
      </c>
      <c r="D81" s="196" t="str">
        <f t="shared" si="1"/>
        <v/>
      </c>
      <c r="E81" s="205" t="b">
        <f>IF(野球ねっとCSV貼付!T81="部員",IF(野球ねっとCSV貼付!P81="選手","選手","記録員"))</f>
        <v>0</v>
      </c>
      <c r="F81" s="206" t="str">
        <f>IF(野球ねっとCSV貼付!T81="部員",野球ねっとCSV貼付!AD81,"")</f>
        <v/>
      </c>
      <c r="G81" s="204" t="str">
        <f>IF(野球ねっとCSV貼付!T81="部員",野球ねっとCSV貼付!M81,"")</f>
        <v/>
      </c>
      <c r="H81" s="209" t="str">
        <f>IF(野球ねっとCSV貼付!T81="部員",野球ねっとCSV貼付!L81,"")</f>
        <v/>
      </c>
      <c r="I81" s="197"/>
      <c r="J81" s="196"/>
      <c r="K81" s="197" t="str">
        <f>IF(野球ねっとCSV貼付!T81="部員",野球ねっとCSV貼付!C81,"")</f>
        <v/>
      </c>
      <c r="L81" s="197"/>
      <c r="M81" s="197" t="str">
        <f>IF(野球ねっとCSV貼付!T81="部員",野球ねっとCSV貼付!Y81,"")</f>
        <v/>
      </c>
      <c r="N81" s="197" t="str">
        <f>IF(野球ねっとCSV貼付!T81="部員",野球ねっとCSV貼付!Z81,"")</f>
        <v/>
      </c>
      <c r="O81" s="196"/>
      <c r="P81" s="194" t="str">
        <f>IF(野球ねっとCSV貼付!T81="部員",野球ねっとCSV貼付!W81,"")</f>
        <v/>
      </c>
      <c r="Q81" s="194" t="str">
        <f>IF(野球ねっとCSV貼付!T81="部員",野球ねっとCSV貼付!X81,"")</f>
        <v/>
      </c>
      <c r="R81" s="197"/>
    </row>
    <row r="82" spans="1:18" ht="15">
      <c r="A82" s="194"/>
      <c r="B82" s="195" t="str">
        <f>IF(野球ねっとCSV貼付!T82="部員",野球ねっとCSV貼付!I82,"")</f>
        <v/>
      </c>
      <c r="C82" s="196" t="str">
        <f>IF(野球ねっとCSV貼付!T82="部員",野球ねっとCSV貼付!J82,"")</f>
        <v/>
      </c>
      <c r="D82" s="196" t="str">
        <f t="shared" si="1"/>
        <v/>
      </c>
      <c r="E82" s="205" t="b">
        <f>IF(野球ねっとCSV貼付!T82="部員",IF(野球ねっとCSV貼付!P82="選手","選手","記録員"))</f>
        <v>0</v>
      </c>
      <c r="F82" s="206" t="str">
        <f>IF(野球ねっとCSV貼付!T82="部員",野球ねっとCSV貼付!AD82,"")</f>
        <v/>
      </c>
      <c r="G82" s="204" t="str">
        <f>IF(野球ねっとCSV貼付!T82="部員",野球ねっとCSV貼付!M82,"")</f>
        <v/>
      </c>
      <c r="H82" s="209" t="str">
        <f>IF(野球ねっとCSV貼付!T82="部員",野球ねっとCSV貼付!L82,"")</f>
        <v/>
      </c>
      <c r="I82" s="197"/>
      <c r="J82" s="196"/>
      <c r="K82" s="197" t="str">
        <f>IF(野球ねっとCSV貼付!T82="部員",野球ねっとCSV貼付!C82,"")</f>
        <v/>
      </c>
      <c r="L82" s="197"/>
      <c r="M82" s="197" t="str">
        <f>IF(野球ねっとCSV貼付!T82="部員",野球ねっとCSV貼付!Y82,"")</f>
        <v/>
      </c>
      <c r="N82" s="197" t="str">
        <f>IF(野球ねっとCSV貼付!T82="部員",野球ねっとCSV貼付!Z82,"")</f>
        <v/>
      </c>
      <c r="O82" s="196"/>
      <c r="P82" s="194" t="str">
        <f>IF(野球ねっとCSV貼付!T82="部員",野球ねっとCSV貼付!W82,"")</f>
        <v/>
      </c>
      <c r="Q82" s="194" t="str">
        <f>IF(野球ねっとCSV貼付!T82="部員",野球ねっとCSV貼付!X82,"")</f>
        <v/>
      </c>
      <c r="R82" s="197"/>
    </row>
    <row r="83" spans="1:18" ht="15">
      <c r="A83" s="194"/>
      <c r="B83" s="195" t="str">
        <f>IF(野球ねっとCSV貼付!T83="部員",野球ねっとCSV貼付!I83,"")</f>
        <v/>
      </c>
      <c r="C83" s="196" t="str">
        <f>IF(野球ねっとCSV貼付!T83="部員",野球ねっとCSV貼付!J83,"")</f>
        <v/>
      </c>
      <c r="D83" s="196" t="str">
        <f t="shared" si="1"/>
        <v/>
      </c>
      <c r="E83" s="205" t="b">
        <f>IF(野球ねっとCSV貼付!T83="部員",IF(野球ねっとCSV貼付!P83="選手","選手","記録員"))</f>
        <v>0</v>
      </c>
      <c r="F83" s="206" t="str">
        <f>IF(野球ねっとCSV貼付!T83="部員",野球ねっとCSV貼付!AD83,"")</f>
        <v/>
      </c>
      <c r="G83" s="204" t="str">
        <f>IF(野球ねっとCSV貼付!T83="部員",野球ねっとCSV貼付!M83,"")</f>
        <v/>
      </c>
      <c r="H83" s="209" t="str">
        <f>IF(野球ねっとCSV貼付!T83="部員",野球ねっとCSV貼付!L83,"")</f>
        <v/>
      </c>
      <c r="I83" s="197"/>
      <c r="J83" s="196"/>
      <c r="K83" s="197" t="str">
        <f>IF(野球ねっとCSV貼付!T83="部員",野球ねっとCSV貼付!C83,"")</f>
        <v/>
      </c>
      <c r="L83" s="197"/>
      <c r="M83" s="197" t="str">
        <f>IF(野球ねっとCSV貼付!T83="部員",野球ねっとCSV貼付!Y83,"")</f>
        <v/>
      </c>
      <c r="N83" s="197" t="str">
        <f>IF(野球ねっとCSV貼付!T83="部員",野球ねっとCSV貼付!Z83,"")</f>
        <v/>
      </c>
      <c r="O83" s="196"/>
      <c r="P83" s="194" t="str">
        <f>IF(野球ねっとCSV貼付!T83="部員",野球ねっとCSV貼付!W83,"")</f>
        <v/>
      </c>
      <c r="Q83" s="194" t="str">
        <f>IF(野球ねっとCSV貼付!T83="部員",野球ねっとCSV貼付!X83,"")</f>
        <v/>
      </c>
      <c r="R83" s="197"/>
    </row>
    <row r="84" spans="1:18" ht="15">
      <c r="A84" s="194"/>
      <c r="B84" s="195" t="str">
        <f>IF(野球ねっとCSV貼付!T84="部員",野球ねっとCSV貼付!I84,"")</f>
        <v/>
      </c>
      <c r="C84" s="196" t="str">
        <f>IF(野球ねっとCSV貼付!T84="部員",野球ねっとCSV貼付!J84,"")</f>
        <v/>
      </c>
      <c r="D84" s="196" t="str">
        <f t="shared" si="1"/>
        <v/>
      </c>
      <c r="E84" s="205" t="b">
        <f>IF(野球ねっとCSV貼付!T84="部員",IF(野球ねっとCSV貼付!P84="選手","選手","記録員"))</f>
        <v>0</v>
      </c>
      <c r="F84" s="206" t="str">
        <f>IF(野球ねっとCSV貼付!T84="部員",野球ねっとCSV貼付!AD84,"")</f>
        <v/>
      </c>
      <c r="G84" s="204" t="str">
        <f>IF(野球ねっとCSV貼付!T84="部員",野球ねっとCSV貼付!M84,"")</f>
        <v/>
      </c>
      <c r="H84" s="209" t="str">
        <f>IF(野球ねっとCSV貼付!T84="部員",野球ねっとCSV貼付!L84,"")</f>
        <v/>
      </c>
      <c r="I84" s="197"/>
      <c r="J84" s="196"/>
      <c r="K84" s="197" t="str">
        <f>IF(野球ねっとCSV貼付!T84="部員",野球ねっとCSV貼付!C84,"")</f>
        <v/>
      </c>
      <c r="L84" s="197"/>
      <c r="M84" s="197" t="str">
        <f>IF(野球ねっとCSV貼付!T84="部員",野球ねっとCSV貼付!Y84,"")</f>
        <v/>
      </c>
      <c r="N84" s="197" t="str">
        <f>IF(野球ねっとCSV貼付!T84="部員",野球ねっとCSV貼付!Z84,"")</f>
        <v/>
      </c>
      <c r="O84" s="196"/>
      <c r="P84" s="194" t="str">
        <f>IF(野球ねっとCSV貼付!T84="部員",野球ねっとCSV貼付!W84,"")</f>
        <v/>
      </c>
      <c r="Q84" s="194" t="str">
        <f>IF(野球ねっとCSV貼付!T84="部員",野球ねっとCSV貼付!X84,"")</f>
        <v/>
      </c>
      <c r="R84" s="197"/>
    </row>
    <row r="85" spans="1:18" ht="15">
      <c r="A85" s="194"/>
      <c r="B85" s="195" t="str">
        <f>IF(野球ねっとCSV貼付!T85="部員",野球ねっとCSV貼付!I85,"")</f>
        <v/>
      </c>
      <c r="C85" s="196" t="str">
        <f>IF(野球ねっとCSV貼付!T85="部員",野球ねっとCSV貼付!J85,"")</f>
        <v/>
      </c>
      <c r="D85" s="196" t="str">
        <f t="shared" si="1"/>
        <v/>
      </c>
      <c r="E85" s="205" t="b">
        <f>IF(野球ねっとCSV貼付!T85="部員",IF(野球ねっとCSV貼付!P85="選手","選手","記録員"))</f>
        <v>0</v>
      </c>
      <c r="F85" s="206" t="str">
        <f>IF(野球ねっとCSV貼付!T85="部員",野球ねっとCSV貼付!AD85,"")</f>
        <v/>
      </c>
      <c r="G85" s="204" t="str">
        <f>IF(野球ねっとCSV貼付!T85="部員",野球ねっとCSV貼付!M85,"")</f>
        <v/>
      </c>
      <c r="H85" s="209" t="str">
        <f>IF(野球ねっとCSV貼付!T85="部員",野球ねっとCSV貼付!L85,"")</f>
        <v/>
      </c>
      <c r="I85" s="197"/>
      <c r="J85" s="196"/>
      <c r="K85" s="197" t="str">
        <f>IF(野球ねっとCSV貼付!T85="部員",野球ねっとCSV貼付!C85,"")</f>
        <v/>
      </c>
      <c r="L85" s="197"/>
      <c r="M85" s="197" t="str">
        <f>IF(野球ねっとCSV貼付!T85="部員",野球ねっとCSV貼付!Y85,"")</f>
        <v/>
      </c>
      <c r="N85" s="197" t="str">
        <f>IF(野球ねっとCSV貼付!T85="部員",野球ねっとCSV貼付!Z85,"")</f>
        <v/>
      </c>
      <c r="O85" s="196"/>
      <c r="P85" s="194" t="str">
        <f>IF(野球ねっとCSV貼付!T85="部員",野球ねっとCSV貼付!W85,"")</f>
        <v/>
      </c>
      <c r="Q85" s="194" t="str">
        <f>IF(野球ねっとCSV貼付!T85="部員",野球ねっとCSV貼付!X85,"")</f>
        <v/>
      </c>
      <c r="R85" s="197"/>
    </row>
    <row r="86" spans="1:18" ht="15">
      <c r="A86" s="194"/>
      <c r="B86" s="195" t="str">
        <f>IF(野球ねっとCSV貼付!T86="部員",野球ねっとCSV貼付!I86,"")</f>
        <v/>
      </c>
      <c r="C86" s="196" t="str">
        <f>IF(野球ねっとCSV貼付!T86="部員",野球ねっとCSV貼付!J86,"")</f>
        <v/>
      </c>
      <c r="D86" s="196" t="str">
        <f t="shared" si="1"/>
        <v/>
      </c>
      <c r="E86" s="205" t="b">
        <f>IF(野球ねっとCSV貼付!T86="部員",IF(野球ねっとCSV貼付!P86="選手","選手","記録員"))</f>
        <v>0</v>
      </c>
      <c r="F86" s="206" t="str">
        <f>IF(野球ねっとCSV貼付!T86="部員",野球ねっとCSV貼付!AD86,"")</f>
        <v/>
      </c>
      <c r="G86" s="204" t="str">
        <f>IF(野球ねっとCSV貼付!T86="部員",野球ねっとCSV貼付!M86,"")</f>
        <v/>
      </c>
      <c r="H86" s="209" t="str">
        <f>IF(野球ねっとCSV貼付!T86="部員",野球ねっとCSV貼付!L86,"")</f>
        <v/>
      </c>
      <c r="I86" s="197"/>
      <c r="J86" s="196"/>
      <c r="K86" s="197" t="str">
        <f>IF(野球ねっとCSV貼付!T86="部員",野球ねっとCSV貼付!C86,"")</f>
        <v/>
      </c>
      <c r="L86" s="197"/>
      <c r="M86" s="197" t="str">
        <f>IF(野球ねっとCSV貼付!T86="部員",野球ねっとCSV貼付!Y86,"")</f>
        <v/>
      </c>
      <c r="N86" s="197" t="str">
        <f>IF(野球ねっとCSV貼付!T86="部員",野球ねっとCSV貼付!Z86,"")</f>
        <v/>
      </c>
      <c r="O86" s="196"/>
      <c r="P86" s="194" t="str">
        <f>IF(野球ねっとCSV貼付!T86="部員",野球ねっとCSV貼付!W86,"")</f>
        <v/>
      </c>
      <c r="Q86" s="194" t="str">
        <f>IF(野球ねっとCSV貼付!T86="部員",野球ねっとCSV貼付!X86,"")</f>
        <v/>
      </c>
      <c r="R86" s="197"/>
    </row>
    <row r="87" spans="1:18" ht="15">
      <c r="A87" s="194"/>
      <c r="B87" s="195" t="str">
        <f>IF(野球ねっとCSV貼付!T87="部員",野球ねっとCSV貼付!I87,"")</f>
        <v/>
      </c>
      <c r="C87" s="196" t="str">
        <f>IF(野球ねっとCSV貼付!T87="部員",野球ねっとCSV貼付!J87,"")</f>
        <v/>
      </c>
      <c r="D87" s="196" t="str">
        <f t="shared" si="1"/>
        <v/>
      </c>
      <c r="E87" s="205" t="b">
        <f>IF(野球ねっとCSV貼付!T87="部員",IF(野球ねっとCSV貼付!P87="選手","選手","記録員"))</f>
        <v>0</v>
      </c>
      <c r="F87" s="206" t="str">
        <f>IF(野球ねっとCSV貼付!T87="部員",野球ねっとCSV貼付!AD87,"")</f>
        <v/>
      </c>
      <c r="G87" s="204" t="str">
        <f>IF(野球ねっとCSV貼付!T87="部員",野球ねっとCSV貼付!M87,"")</f>
        <v/>
      </c>
      <c r="H87" s="209" t="str">
        <f>IF(野球ねっとCSV貼付!T87="部員",野球ねっとCSV貼付!L87,"")</f>
        <v/>
      </c>
      <c r="I87" s="197"/>
      <c r="J87" s="196"/>
      <c r="K87" s="197" t="str">
        <f>IF(野球ねっとCSV貼付!T87="部員",野球ねっとCSV貼付!C87,"")</f>
        <v/>
      </c>
      <c r="L87" s="197"/>
      <c r="M87" s="197" t="str">
        <f>IF(野球ねっとCSV貼付!T87="部員",野球ねっとCSV貼付!Y87,"")</f>
        <v/>
      </c>
      <c r="N87" s="197" t="str">
        <f>IF(野球ねっとCSV貼付!T87="部員",野球ねっとCSV貼付!Z87,"")</f>
        <v/>
      </c>
      <c r="O87" s="196"/>
      <c r="P87" s="194" t="str">
        <f>IF(野球ねっとCSV貼付!T87="部員",野球ねっとCSV貼付!W87,"")</f>
        <v/>
      </c>
      <c r="Q87" s="194" t="str">
        <f>IF(野球ねっとCSV貼付!T87="部員",野球ねっとCSV貼付!X87,"")</f>
        <v/>
      </c>
      <c r="R87" s="197"/>
    </row>
    <row r="88" spans="1:18" ht="15">
      <c r="A88" s="194"/>
      <c r="B88" s="195" t="str">
        <f>IF(野球ねっとCSV貼付!T88="部員",野球ねっとCSV貼付!I88,"")</f>
        <v/>
      </c>
      <c r="C88" s="196" t="str">
        <f>IF(野球ねっとCSV貼付!T88="部員",野球ねっとCSV貼付!J88,"")</f>
        <v/>
      </c>
      <c r="D88" s="196" t="str">
        <f t="shared" si="1"/>
        <v/>
      </c>
      <c r="E88" s="205" t="b">
        <f>IF(野球ねっとCSV貼付!T88="部員",IF(野球ねっとCSV貼付!P88="選手","選手","記録員"))</f>
        <v>0</v>
      </c>
      <c r="F88" s="206" t="str">
        <f>IF(野球ねっとCSV貼付!T88="部員",野球ねっとCSV貼付!AD88,"")</f>
        <v/>
      </c>
      <c r="G88" s="204" t="str">
        <f>IF(野球ねっとCSV貼付!T88="部員",野球ねっとCSV貼付!M88,"")</f>
        <v/>
      </c>
      <c r="H88" s="209" t="str">
        <f>IF(野球ねっとCSV貼付!T88="部員",野球ねっとCSV貼付!L88,"")</f>
        <v/>
      </c>
      <c r="I88" s="197"/>
      <c r="J88" s="196"/>
      <c r="K88" s="197" t="str">
        <f>IF(野球ねっとCSV貼付!T88="部員",野球ねっとCSV貼付!C88,"")</f>
        <v/>
      </c>
      <c r="L88" s="197"/>
      <c r="M88" s="197" t="str">
        <f>IF(野球ねっとCSV貼付!T88="部員",野球ねっとCSV貼付!Y88,"")</f>
        <v/>
      </c>
      <c r="N88" s="197" t="str">
        <f>IF(野球ねっとCSV貼付!T88="部員",野球ねっとCSV貼付!Z88,"")</f>
        <v/>
      </c>
      <c r="O88" s="196"/>
      <c r="P88" s="194" t="str">
        <f>IF(野球ねっとCSV貼付!T88="部員",野球ねっとCSV貼付!W88,"")</f>
        <v/>
      </c>
      <c r="Q88" s="194" t="str">
        <f>IF(野球ねっとCSV貼付!T88="部員",野球ねっとCSV貼付!X88,"")</f>
        <v/>
      </c>
      <c r="R88" s="197"/>
    </row>
    <row r="89" spans="1:18" ht="15">
      <c r="A89" s="194"/>
      <c r="B89" s="195" t="str">
        <f>IF(野球ねっとCSV貼付!T89="部員",野球ねっとCSV貼付!I89,"")</f>
        <v/>
      </c>
      <c r="C89" s="196" t="str">
        <f>IF(野球ねっとCSV貼付!T89="部員",野球ねっとCSV貼付!J89,"")</f>
        <v/>
      </c>
      <c r="D89" s="196" t="str">
        <f t="shared" si="1"/>
        <v/>
      </c>
      <c r="E89" s="205" t="b">
        <f>IF(野球ねっとCSV貼付!T89="部員",IF(野球ねっとCSV貼付!P89="選手","選手","記録員"))</f>
        <v>0</v>
      </c>
      <c r="F89" s="206" t="str">
        <f>IF(野球ねっとCSV貼付!T89="部員",野球ねっとCSV貼付!AD89,"")</f>
        <v/>
      </c>
      <c r="G89" s="204" t="str">
        <f>IF(野球ねっとCSV貼付!T89="部員",野球ねっとCSV貼付!M89,"")</f>
        <v/>
      </c>
      <c r="H89" s="209" t="str">
        <f>IF(野球ねっとCSV貼付!T89="部員",野球ねっとCSV貼付!L89,"")</f>
        <v/>
      </c>
      <c r="I89" s="197"/>
      <c r="J89" s="196"/>
      <c r="K89" s="197" t="str">
        <f>IF(野球ねっとCSV貼付!T89="部員",野球ねっとCSV貼付!C89,"")</f>
        <v/>
      </c>
      <c r="L89" s="197"/>
      <c r="M89" s="197" t="str">
        <f>IF(野球ねっとCSV貼付!T89="部員",野球ねっとCSV貼付!Y89,"")</f>
        <v/>
      </c>
      <c r="N89" s="197" t="str">
        <f>IF(野球ねっとCSV貼付!T89="部員",野球ねっとCSV貼付!Z89,"")</f>
        <v/>
      </c>
      <c r="O89" s="196"/>
      <c r="P89" s="194" t="str">
        <f>IF(野球ねっとCSV貼付!T89="部員",野球ねっとCSV貼付!W89,"")</f>
        <v/>
      </c>
      <c r="Q89" s="194" t="str">
        <f>IF(野球ねっとCSV貼付!T89="部員",野球ねっとCSV貼付!X89,"")</f>
        <v/>
      </c>
      <c r="R89" s="197"/>
    </row>
    <row r="90" spans="1:18" ht="15">
      <c r="A90" s="194"/>
      <c r="B90" s="195" t="str">
        <f>IF(野球ねっとCSV貼付!T90="部員",野球ねっとCSV貼付!I90,"")</f>
        <v/>
      </c>
      <c r="C90" s="196" t="str">
        <f>IF(野球ねっとCSV貼付!T90="部員",野球ねっとCSV貼付!J90,"")</f>
        <v/>
      </c>
      <c r="D90" s="196" t="str">
        <f t="shared" si="1"/>
        <v/>
      </c>
      <c r="E90" s="205" t="b">
        <f>IF(野球ねっとCSV貼付!T90="部員",IF(野球ねっとCSV貼付!P90="選手","選手","記録員"))</f>
        <v>0</v>
      </c>
      <c r="F90" s="206" t="str">
        <f>IF(野球ねっとCSV貼付!T90="部員",野球ねっとCSV貼付!AD90,"")</f>
        <v/>
      </c>
      <c r="G90" s="204" t="str">
        <f>IF(野球ねっとCSV貼付!T90="部員",野球ねっとCSV貼付!M90,"")</f>
        <v/>
      </c>
      <c r="H90" s="209" t="str">
        <f>IF(野球ねっとCSV貼付!T90="部員",野球ねっとCSV貼付!L90,"")</f>
        <v/>
      </c>
      <c r="I90" s="197"/>
      <c r="J90" s="196"/>
      <c r="K90" s="197" t="str">
        <f>IF(野球ねっとCSV貼付!T90="部員",野球ねっとCSV貼付!C90,"")</f>
        <v/>
      </c>
      <c r="L90" s="197"/>
      <c r="M90" s="197" t="str">
        <f>IF(野球ねっとCSV貼付!T90="部員",野球ねっとCSV貼付!Y90,"")</f>
        <v/>
      </c>
      <c r="N90" s="197" t="str">
        <f>IF(野球ねっとCSV貼付!T90="部員",野球ねっとCSV貼付!Z90,"")</f>
        <v/>
      </c>
      <c r="O90" s="196"/>
      <c r="P90" s="194" t="str">
        <f>IF(野球ねっとCSV貼付!T90="部員",野球ねっとCSV貼付!W90,"")</f>
        <v/>
      </c>
      <c r="Q90" s="194" t="str">
        <f>IF(野球ねっとCSV貼付!T90="部員",野球ねっとCSV貼付!X90,"")</f>
        <v/>
      </c>
      <c r="R90" s="197"/>
    </row>
    <row r="91" spans="1:18" ht="15">
      <c r="A91" s="194"/>
      <c r="B91" s="195" t="str">
        <f>IF(野球ねっとCSV貼付!T91="部員",野球ねっとCSV貼付!I91,"")</f>
        <v/>
      </c>
      <c r="C91" s="196" t="str">
        <f>IF(野球ねっとCSV貼付!T91="部員",野球ねっとCSV貼付!J91,"")</f>
        <v/>
      </c>
      <c r="D91" s="196" t="str">
        <f t="shared" si="1"/>
        <v/>
      </c>
      <c r="E91" s="205" t="b">
        <f>IF(野球ねっとCSV貼付!T91="部員",IF(野球ねっとCSV貼付!P91="選手","選手","記録員"))</f>
        <v>0</v>
      </c>
      <c r="F91" s="206" t="str">
        <f>IF(野球ねっとCSV貼付!T91="部員",野球ねっとCSV貼付!AD91,"")</f>
        <v/>
      </c>
      <c r="G91" s="204" t="str">
        <f>IF(野球ねっとCSV貼付!T91="部員",野球ねっとCSV貼付!M91,"")</f>
        <v/>
      </c>
      <c r="H91" s="209" t="str">
        <f>IF(野球ねっとCSV貼付!T91="部員",野球ねっとCSV貼付!L91,"")</f>
        <v/>
      </c>
      <c r="I91" s="197"/>
      <c r="J91" s="196"/>
      <c r="K91" s="197" t="str">
        <f>IF(野球ねっとCSV貼付!T91="部員",野球ねっとCSV貼付!C91,"")</f>
        <v/>
      </c>
      <c r="L91" s="197"/>
      <c r="M91" s="197" t="str">
        <f>IF(野球ねっとCSV貼付!T91="部員",野球ねっとCSV貼付!Y91,"")</f>
        <v/>
      </c>
      <c r="N91" s="197" t="str">
        <f>IF(野球ねっとCSV貼付!T91="部員",野球ねっとCSV貼付!Z91,"")</f>
        <v/>
      </c>
      <c r="O91" s="196"/>
      <c r="P91" s="194" t="str">
        <f>IF(野球ねっとCSV貼付!T91="部員",野球ねっとCSV貼付!W91,"")</f>
        <v/>
      </c>
      <c r="Q91" s="194" t="str">
        <f>IF(野球ねっとCSV貼付!T91="部員",野球ねっとCSV貼付!X91,"")</f>
        <v/>
      </c>
      <c r="R91" s="197"/>
    </row>
    <row r="92" spans="1:18" ht="15">
      <c r="A92" s="194"/>
      <c r="B92" s="195" t="str">
        <f>IF(野球ねっとCSV貼付!T92="部員",野球ねっとCSV貼付!I92,"")</f>
        <v/>
      </c>
      <c r="C92" s="196" t="str">
        <f>IF(野球ねっとCSV貼付!T92="部員",野球ねっとCSV貼付!J92,"")</f>
        <v/>
      </c>
      <c r="D92" s="196" t="str">
        <f t="shared" si="1"/>
        <v/>
      </c>
      <c r="E92" s="205" t="b">
        <f>IF(野球ねっとCSV貼付!T92="部員",IF(野球ねっとCSV貼付!P92="選手","選手","記録員"))</f>
        <v>0</v>
      </c>
      <c r="F92" s="206" t="str">
        <f>IF(野球ねっとCSV貼付!T92="部員",野球ねっとCSV貼付!AD92,"")</f>
        <v/>
      </c>
      <c r="G92" s="204" t="str">
        <f>IF(野球ねっとCSV貼付!T92="部員",野球ねっとCSV貼付!M92,"")</f>
        <v/>
      </c>
      <c r="H92" s="209" t="str">
        <f>IF(野球ねっとCSV貼付!T92="部員",野球ねっとCSV貼付!L92,"")</f>
        <v/>
      </c>
      <c r="I92" s="197"/>
      <c r="J92" s="196"/>
      <c r="K92" s="197" t="str">
        <f>IF(野球ねっとCSV貼付!T92="部員",野球ねっとCSV貼付!C92,"")</f>
        <v/>
      </c>
      <c r="L92" s="197"/>
      <c r="M92" s="197" t="str">
        <f>IF(野球ねっとCSV貼付!T92="部員",野球ねっとCSV貼付!Y92,"")</f>
        <v/>
      </c>
      <c r="N92" s="197" t="str">
        <f>IF(野球ねっとCSV貼付!T92="部員",野球ねっとCSV貼付!Z92,"")</f>
        <v/>
      </c>
      <c r="O92" s="196"/>
      <c r="P92" s="194" t="str">
        <f>IF(野球ねっとCSV貼付!T92="部員",野球ねっとCSV貼付!W92,"")</f>
        <v/>
      </c>
      <c r="Q92" s="194" t="str">
        <f>IF(野球ねっとCSV貼付!T92="部員",野球ねっとCSV貼付!X92,"")</f>
        <v/>
      </c>
      <c r="R92" s="197"/>
    </row>
    <row r="93" spans="1:18" ht="15">
      <c r="A93" s="194"/>
      <c r="B93" s="195" t="str">
        <f>IF(野球ねっとCSV貼付!T93="部員",野球ねっとCSV貼付!I93,"")</f>
        <v/>
      </c>
      <c r="C93" s="196" t="str">
        <f>IF(野球ねっとCSV貼付!T93="部員",野球ねっとCSV貼付!J93,"")</f>
        <v/>
      </c>
      <c r="D93" s="196" t="str">
        <f t="shared" si="1"/>
        <v/>
      </c>
      <c r="E93" s="205" t="b">
        <f>IF(野球ねっとCSV貼付!T93="部員",IF(野球ねっとCSV貼付!P93="選手","選手","記録員"))</f>
        <v>0</v>
      </c>
      <c r="F93" s="206" t="str">
        <f>IF(野球ねっとCSV貼付!T93="部員",野球ねっとCSV貼付!AD93,"")</f>
        <v/>
      </c>
      <c r="G93" s="204" t="str">
        <f>IF(野球ねっとCSV貼付!T93="部員",野球ねっとCSV貼付!M93,"")</f>
        <v/>
      </c>
      <c r="H93" s="209" t="str">
        <f>IF(野球ねっとCSV貼付!T93="部員",野球ねっとCSV貼付!L93,"")</f>
        <v/>
      </c>
      <c r="I93" s="197"/>
      <c r="J93" s="196"/>
      <c r="K93" s="197" t="str">
        <f>IF(野球ねっとCSV貼付!T93="部員",野球ねっとCSV貼付!C93,"")</f>
        <v/>
      </c>
      <c r="L93" s="197"/>
      <c r="M93" s="197" t="str">
        <f>IF(野球ねっとCSV貼付!T93="部員",野球ねっとCSV貼付!Y93,"")</f>
        <v/>
      </c>
      <c r="N93" s="197" t="str">
        <f>IF(野球ねっとCSV貼付!T93="部員",野球ねっとCSV貼付!Z93,"")</f>
        <v/>
      </c>
      <c r="O93" s="196"/>
      <c r="P93" s="194" t="str">
        <f>IF(野球ねっとCSV貼付!T93="部員",野球ねっとCSV貼付!W93,"")</f>
        <v/>
      </c>
      <c r="Q93" s="194" t="str">
        <f>IF(野球ねっとCSV貼付!T93="部員",野球ねっとCSV貼付!X93,"")</f>
        <v/>
      </c>
      <c r="R93" s="197"/>
    </row>
    <row r="94" spans="1:18" ht="15">
      <c r="A94" s="194"/>
      <c r="B94" s="195" t="str">
        <f>IF(野球ねっとCSV貼付!T94="部員",野球ねっとCSV貼付!I94,"")</f>
        <v/>
      </c>
      <c r="C94" s="196" t="str">
        <f>IF(野球ねっとCSV貼付!T94="部員",野球ねっとCSV貼付!J94,"")</f>
        <v/>
      </c>
      <c r="D94" s="196" t="str">
        <f t="shared" si="1"/>
        <v/>
      </c>
      <c r="E94" s="205" t="b">
        <f>IF(野球ねっとCSV貼付!T94="部員",IF(野球ねっとCSV貼付!P94="選手","選手","記録員"))</f>
        <v>0</v>
      </c>
      <c r="F94" s="206" t="str">
        <f>IF(野球ねっとCSV貼付!T94="部員",野球ねっとCSV貼付!AD94,"")</f>
        <v/>
      </c>
      <c r="G94" s="204" t="str">
        <f>IF(野球ねっとCSV貼付!T94="部員",野球ねっとCSV貼付!M94,"")</f>
        <v/>
      </c>
      <c r="H94" s="209" t="str">
        <f>IF(野球ねっとCSV貼付!T94="部員",野球ねっとCSV貼付!L94,"")</f>
        <v/>
      </c>
      <c r="I94" s="197"/>
      <c r="J94" s="196"/>
      <c r="K94" s="197" t="str">
        <f>IF(野球ねっとCSV貼付!T94="部員",野球ねっとCSV貼付!C94,"")</f>
        <v/>
      </c>
      <c r="L94" s="197"/>
      <c r="M94" s="197" t="str">
        <f>IF(野球ねっとCSV貼付!T94="部員",野球ねっとCSV貼付!Y94,"")</f>
        <v/>
      </c>
      <c r="N94" s="197" t="str">
        <f>IF(野球ねっとCSV貼付!T94="部員",野球ねっとCSV貼付!Z94,"")</f>
        <v/>
      </c>
      <c r="O94" s="196"/>
      <c r="P94" s="194" t="str">
        <f>IF(野球ねっとCSV貼付!T94="部員",野球ねっとCSV貼付!W94,"")</f>
        <v/>
      </c>
      <c r="Q94" s="194" t="str">
        <f>IF(野球ねっとCSV貼付!T94="部員",野球ねっとCSV貼付!X94,"")</f>
        <v/>
      </c>
      <c r="R94" s="197"/>
    </row>
    <row r="95" spans="1:18" ht="15">
      <c r="A95" s="194"/>
      <c r="B95" s="195" t="str">
        <f>IF(野球ねっとCSV貼付!T95="部員",野球ねっとCSV貼付!I95,"")</f>
        <v/>
      </c>
      <c r="C95" s="196" t="str">
        <f>IF(野球ねっとCSV貼付!T95="部員",野球ねっとCSV貼付!J95,"")</f>
        <v/>
      </c>
      <c r="D95" s="196" t="str">
        <f t="shared" si="1"/>
        <v/>
      </c>
      <c r="E95" s="205" t="b">
        <f>IF(野球ねっとCSV貼付!T95="部員",IF(野球ねっとCSV貼付!P95="選手","選手","記録員"))</f>
        <v>0</v>
      </c>
      <c r="F95" s="206" t="str">
        <f>IF(野球ねっとCSV貼付!T95="部員",野球ねっとCSV貼付!AD95,"")</f>
        <v/>
      </c>
      <c r="G95" s="204" t="str">
        <f>IF(野球ねっとCSV貼付!T95="部員",野球ねっとCSV貼付!M95,"")</f>
        <v/>
      </c>
      <c r="H95" s="209" t="str">
        <f>IF(野球ねっとCSV貼付!T95="部員",野球ねっとCSV貼付!L95,"")</f>
        <v/>
      </c>
      <c r="I95" s="197"/>
      <c r="J95" s="196"/>
      <c r="K95" s="197" t="str">
        <f>IF(野球ねっとCSV貼付!T95="部員",野球ねっとCSV貼付!C95,"")</f>
        <v/>
      </c>
      <c r="L95" s="197"/>
      <c r="M95" s="197" t="str">
        <f>IF(野球ねっとCSV貼付!T95="部員",野球ねっとCSV貼付!Y95,"")</f>
        <v/>
      </c>
      <c r="N95" s="197" t="str">
        <f>IF(野球ねっとCSV貼付!T95="部員",野球ねっとCSV貼付!Z95,"")</f>
        <v/>
      </c>
      <c r="O95" s="196"/>
      <c r="P95" s="194" t="str">
        <f>IF(野球ねっとCSV貼付!T95="部員",野球ねっとCSV貼付!W95,"")</f>
        <v/>
      </c>
      <c r="Q95" s="194" t="str">
        <f>IF(野球ねっとCSV貼付!T95="部員",野球ねっとCSV貼付!X95,"")</f>
        <v/>
      </c>
      <c r="R95" s="197"/>
    </row>
    <row r="96" spans="1:18" ht="15">
      <c r="A96" s="194"/>
      <c r="B96" s="195" t="str">
        <f>IF(野球ねっとCSV貼付!T96="部員",野球ねっとCSV貼付!I96,"")</f>
        <v/>
      </c>
      <c r="C96" s="196" t="str">
        <f>IF(野球ねっとCSV貼付!T96="部員",野球ねっとCSV貼付!J96,"")</f>
        <v/>
      </c>
      <c r="D96" s="196" t="str">
        <f t="shared" si="1"/>
        <v/>
      </c>
      <c r="E96" s="205" t="b">
        <f>IF(野球ねっとCSV貼付!T96="部員",IF(野球ねっとCSV貼付!P96="選手","選手","記録員"))</f>
        <v>0</v>
      </c>
      <c r="F96" s="206" t="str">
        <f>IF(野球ねっとCSV貼付!T96="部員",野球ねっとCSV貼付!AD96,"")</f>
        <v/>
      </c>
      <c r="G96" s="204" t="str">
        <f>IF(野球ねっとCSV貼付!T96="部員",野球ねっとCSV貼付!M96,"")</f>
        <v/>
      </c>
      <c r="H96" s="209" t="str">
        <f>IF(野球ねっとCSV貼付!T96="部員",野球ねっとCSV貼付!L96,"")</f>
        <v/>
      </c>
      <c r="I96" s="197"/>
      <c r="J96" s="196"/>
      <c r="K96" s="197" t="str">
        <f>IF(野球ねっとCSV貼付!T96="部員",野球ねっとCSV貼付!C96,"")</f>
        <v/>
      </c>
      <c r="L96" s="197"/>
      <c r="M96" s="197" t="str">
        <f>IF(野球ねっとCSV貼付!T96="部員",野球ねっとCSV貼付!Y96,"")</f>
        <v/>
      </c>
      <c r="N96" s="197" t="str">
        <f>IF(野球ねっとCSV貼付!T96="部員",野球ねっとCSV貼付!Z96,"")</f>
        <v/>
      </c>
      <c r="O96" s="196"/>
      <c r="P96" s="194" t="str">
        <f>IF(野球ねっとCSV貼付!T96="部員",野球ねっとCSV貼付!W96,"")</f>
        <v/>
      </c>
      <c r="Q96" s="194" t="str">
        <f>IF(野球ねっとCSV貼付!T96="部員",野球ねっとCSV貼付!X96,"")</f>
        <v/>
      </c>
      <c r="R96" s="197"/>
    </row>
    <row r="97" spans="1:18" ht="15">
      <c r="A97" s="194"/>
      <c r="B97" s="195" t="str">
        <f>IF(野球ねっとCSV貼付!T97="部員",野球ねっとCSV貼付!I97,"")</f>
        <v/>
      </c>
      <c r="C97" s="196" t="str">
        <f>IF(野球ねっとCSV貼付!T97="部員",野球ねっとCSV貼付!J97,"")</f>
        <v/>
      </c>
      <c r="D97" s="196" t="str">
        <f t="shared" si="1"/>
        <v/>
      </c>
      <c r="E97" s="205" t="b">
        <f>IF(野球ねっとCSV貼付!T97="部員",IF(野球ねっとCSV貼付!P97="選手","選手","記録員"))</f>
        <v>0</v>
      </c>
      <c r="F97" s="206" t="str">
        <f>IF(野球ねっとCSV貼付!T97="部員",野球ねっとCSV貼付!AD97,"")</f>
        <v/>
      </c>
      <c r="G97" s="204" t="str">
        <f>IF(野球ねっとCSV貼付!T97="部員",野球ねっとCSV貼付!M97,"")</f>
        <v/>
      </c>
      <c r="H97" s="209" t="str">
        <f>IF(野球ねっとCSV貼付!T97="部員",野球ねっとCSV貼付!L97,"")</f>
        <v/>
      </c>
      <c r="I97" s="197"/>
      <c r="J97" s="196"/>
      <c r="K97" s="197" t="str">
        <f>IF(野球ねっとCSV貼付!T97="部員",野球ねっとCSV貼付!C97,"")</f>
        <v/>
      </c>
      <c r="L97" s="197"/>
      <c r="M97" s="197" t="str">
        <f>IF(野球ねっとCSV貼付!T97="部員",野球ねっとCSV貼付!Y97,"")</f>
        <v/>
      </c>
      <c r="N97" s="197" t="str">
        <f>IF(野球ねっとCSV貼付!T97="部員",野球ねっとCSV貼付!Z97,"")</f>
        <v/>
      </c>
      <c r="O97" s="196"/>
      <c r="P97" s="194" t="str">
        <f>IF(野球ねっとCSV貼付!T97="部員",野球ねっとCSV貼付!W97,"")</f>
        <v/>
      </c>
      <c r="Q97" s="194" t="str">
        <f>IF(野球ねっとCSV貼付!T97="部員",野球ねっとCSV貼付!X97,"")</f>
        <v/>
      </c>
      <c r="R97" s="197"/>
    </row>
    <row r="98" spans="1:18" ht="15">
      <c r="A98" s="194"/>
      <c r="B98" s="195" t="str">
        <f>IF(野球ねっとCSV貼付!T98="部員",野球ねっとCSV貼付!I98,"")</f>
        <v/>
      </c>
      <c r="C98" s="196" t="str">
        <f>IF(野球ねっとCSV貼付!T98="部員",野球ねっとCSV貼付!J98,"")</f>
        <v/>
      </c>
      <c r="D98" s="196" t="str">
        <f t="shared" si="1"/>
        <v/>
      </c>
      <c r="E98" s="205" t="b">
        <f>IF(野球ねっとCSV貼付!T98="部員",IF(野球ねっとCSV貼付!P98="選手","選手","記録員"))</f>
        <v>0</v>
      </c>
      <c r="F98" s="206" t="str">
        <f>IF(野球ねっとCSV貼付!T98="部員",野球ねっとCSV貼付!AD98,"")</f>
        <v/>
      </c>
      <c r="G98" s="204" t="str">
        <f>IF(野球ねっとCSV貼付!T98="部員",野球ねっとCSV貼付!M98,"")</f>
        <v/>
      </c>
      <c r="H98" s="209" t="str">
        <f>IF(野球ねっとCSV貼付!T98="部員",野球ねっとCSV貼付!L98,"")</f>
        <v/>
      </c>
      <c r="I98" s="197"/>
      <c r="J98" s="196"/>
      <c r="K98" s="197" t="str">
        <f>IF(野球ねっとCSV貼付!T98="部員",野球ねっとCSV貼付!C98,"")</f>
        <v/>
      </c>
      <c r="L98" s="197"/>
      <c r="M98" s="197" t="str">
        <f>IF(野球ねっとCSV貼付!T98="部員",野球ねっとCSV貼付!Y98,"")</f>
        <v/>
      </c>
      <c r="N98" s="197" t="str">
        <f>IF(野球ねっとCSV貼付!T98="部員",野球ねっとCSV貼付!Z98,"")</f>
        <v/>
      </c>
      <c r="O98" s="196"/>
      <c r="P98" s="194" t="str">
        <f>IF(野球ねっとCSV貼付!T98="部員",野球ねっとCSV貼付!W98,"")</f>
        <v/>
      </c>
      <c r="Q98" s="194" t="str">
        <f>IF(野球ねっとCSV貼付!T98="部員",野球ねっとCSV貼付!X98,"")</f>
        <v/>
      </c>
      <c r="R98" s="197"/>
    </row>
    <row r="99" spans="1:18" ht="15">
      <c r="A99" s="194"/>
      <c r="B99" s="195" t="str">
        <f>IF(野球ねっとCSV貼付!T99="部員",野球ねっとCSV貼付!I99,"")</f>
        <v/>
      </c>
      <c r="C99" s="196" t="str">
        <f>IF(野球ねっとCSV貼付!T99="部員",野球ねっとCSV貼付!J99,"")</f>
        <v/>
      </c>
      <c r="D99" s="196" t="str">
        <f t="shared" si="1"/>
        <v/>
      </c>
      <c r="E99" s="205" t="b">
        <f>IF(野球ねっとCSV貼付!T99="部員",IF(野球ねっとCSV貼付!P99="選手","選手","記録員"))</f>
        <v>0</v>
      </c>
      <c r="F99" s="206" t="str">
        <f>IF(野球ねっとCSV貼付!T99="部員",野球ねっとCSV貼付!AD99,"")</f>
        <v/>
      </c>
      <c r="G99" s="204" t="str">
        <f>IF(野球ねっとCSV貼付!T99="部員",野球ねっとCSV貼付!M99,"")</f>
        <v/>
      </c>
      <c r="H99" s="209" t="str">
        <f>IF(野球ねっとCSV貼付!T99="部員",野球ねっとCSV貼付!L99,"")</f>
        <v/>
      </c>
      <c r="I99" s="197"/>
      <c r="J99" s="196"/>
      <c r="K99" s="197" t="str">
        <f>IF(野球ねっとCSV貼付!T99="部員",野球ねっとCSV貼付!C99,"")</f>
        <v/>
      </c>
      <c r="L99" s="197"/>
      <c r="M99" s="197" t="str">
        <f>IF(野球ねっとCSV貼付!T99="部員",野球ねっとCSV貼付!Y99,"")</f>
        <v/>
      </c>
      <c r="N99" s="197" t="str">
        <f>IF(野球ねっとCSV貼付!T99="部員",野球ねっとCSV貼付!Z99,"")</f>
        <v/>
      </c>
      <c r="O99" s="196"/>
      <c r="P99" s="194" t="str">
        <f>IF(野球ねっとCSV貼付!T99="部員",野球ねっとCSV貼付!W99,"")</f>
        <v/>
      </c>
      <c r="Q99" s="194" t="str">
        <f>IF(野球ねっとCSV貼付!T99="部員",野球ねっとCSV貼付!X99,"")</f>
        <v/>
      </c>
      <c r="R99" s="197"/>
    </row>
    <row r="100" spans="1:18" ht="15">
      <c r="A100" s="194"/>
      <c r="B100" s="195" t="str">
        <f>IF(野球ねっとCSV貼付!T100="部員",野球ねっとCSV貼付!I100,"")</f>
        <v/>
      </c>
      <c r="C100" s="196" t="str">
        <f>IF(野球ねっとCSV貼付!T100="部員",野球ねっとCSV貼付!J100,"")</f>
        <v/>
      </c>
      <c r="D100" s="196" t="str">
        <f t="shared" si="1"/>
        <v/>
      </c>
      <c r="E100" s="205" t="b">
        <f>IF(野球ねっとCSV貼付!T100="部員",IF(野球ねっとCSV貼付!P100="選手","選手","記録員"))</f>
        <v>0</v>
      </c>
      <c r="F100" s="206" t="str">
        <f>IF(野球ねっとCSV貼付!T100="部員",野球ねっとCSV貼付!AD100,"")</f>
        <v/>
      </c>
      <c r="G100" s="204" t="str">
        <f>IF(野球ねっとCSV貼付!T100="部員",野球ねっとCSV貼付!M100,"")</f>
        <v/>
      </c>
      <c r="H100" s="209" t="str">
        <f>IF(野球ねっとCSV貼付!T100="部員",野球ねっとCSV貼付!L100,"")</f>
        <v/>
      </c>
      <c r="I100" s="197"/>
      <c r="J100" s="196"/>
      <c r="K100" s="197" t="str">
        <f>IF(野球ねっとCSV貼付!T100="部員",野球ねっとCSV貼付!C100,"")</f>
        <v/>
      </c>
      <c r="L100" s="197"/>
      <c r="M100" s="197" t="str">
        <f>IF(野球ねっとCSV貼付!T100="部員",野球ねっとCSV貼付!Y100,"")</f>
        <v/>
      </c>
      <c r="N100" s="197" t="str">
        <f>IF(野球ねっとCSV貼付!T100="部員",野球ねっとCSV貼付!Z100,"")</f>
        <v/>
      </c>
      <c r="O100" s="196"/>
      <c r="P100" s="194" t="str">
        <f>IF(野球ねっとCSV貼付!T100="部員",野球ねっとCSV貼付!W100,"")</f>
        <v/>
      </c>
      <c r="Q100" s="194" t="str">
        <f>IF(野球ねっとCSV貼付!T100="部員",野球ねっとCSV貼付!X100,"")</f>
        <v/>
      </c>
      <c r="R100" s="197"/>
    </row>
    <row r="101" spans="1:18" ht="15">
      <c r="A101" s="194"/>
      <c r="B101" s="195" t="str">
        <f>IF(野球ねっとCSV貼付!T101="部員",野球ねっとCSV貼付!I101,"")</f>
        <v/>
      </c>
      <c r="C101" s="196" t="str">
        <f>IF(野球ねっとCSV貼付!T101="部員",野球ねっとCSV貼付!J101,"")</f>
        <v/>
      </c>
      <c r="D101" s="196" t="str">
        <f t="shared" si="1"/>
        <v/>
      </c>
      <c r="E101" s="205" t="b">
        <f>IF(野球ねっとCSV貼付!T101="部員",IF(野球ねっとCSV貼付!P101="選手","選手","記録員"))</f>
        <v>0</v>
      </c>
      <c r="F101" s="206" t="str">
        <f>IF(野球ねっとCSV貼付!T101="部員",野球ねっとCSV貼付!AD101,"")</f>
        <v/>
      </c>
      <c r="G101" s="204" t="str">
        <f>IF(野球ねっとCSV貼付!T101="部員",野球ねっとCSV貼付!M101,"")</f>
        <v/>
      </c>
      <c r="H101" s="209" t="str">
        <f>IF(野球ねっとCSV貼付!T101="部員",野球ねっとCSV貼付!L101,"")</f>
        <v/>
      </c>
      <c r="I101" s="197"/>
      <c r="J101" s="196"/>
      <c r="K101" s="197" t="str">
        <f>IF(野球ねっとCSV貼付!T101="部員",野球ねっとCSV貼付!C101,"")</f>
        <v/>
      </c>
      <c r="L101" s="197"/>
      <c r="M101" s="197" t="str">
        <f>IF(野球ねっとCSV貼付!T101="部員",野球ねっとCSV貼付!Y101,"")</f>
        <v/>
      </c>
      <c r="N101" s="197" t="str">
        <f>IF(野球ねっとCSV貼付!T101="部員",野球ねっとCSV貼付!Z101,"")</f>
        <v/>
      </c>
      <c r="O101" s="196"/>
      <c r="P101" s="194" t="str">
        <f>IF(野球ねっとCSV貼付!T101="部員",野球ねっとCSV貼付!W101,"")</f>
        <v/>
      </c>
      <c r="Q101" s="194" t="str">
        <f>IF(野球ねっとCSV貼付!T101="部員",野球ねっとCSV貼付!X101,"")</f>
        <v/>
      </c>
      <c r="R101" s="197"/>
    </row>
    <row r="102" spans="1:18" ht="15">
      <c r="A102" s="194"/>
      <c r="B102" s="195" t="str">
        <f>IF(野球ねっとCSV貼付!T102="部員",野球ねっとCSV貼付!I102,"")</f>
        <v/>
      </c>
      <c r="C102" s="196" t="str">
        <f>IF(野球ねっとCSV貼付!T102="部員",野球ねっとCSV貼付!J102,"")</f>
        <v/>
      </c>
      <c r="D102" s="196" t="str">
        <f t="shared" si="1"/>
        <v/>
      </c>
      <c r="E102" s="205" t="b">
        <f>IF(野球ねっとCSV貼付!T102="部員",IF(野球ねっとCSV貼付!P102="選手","選手","記録員"))</f>
        <v>0</v>
      </c>
      <c r="F102" s="206" t="str">
        <f>IF(野球ねっとCSV貼付!T102="部員",野球ねっとCSV貼付!AD102,"")</f>
        <v/>
      </c>
      <c r="G102" s="204" t="str">
        <f>IF(野球ねっとCSV貼付!T102="部員",野球ねっとCSV貼付!M102,"")</f>
        <v/>
      </c>
      <c r="H102" s="209" t="str">
        <f>IF(野球ねっとCSV貼付!T102="部員",野球ねっとCSV貼付!L102,"")</f>
        <v/>
      </c>
      <c r="I102" s="197"/>
      <c r="J102" s="196"/>
      <c r="K102" s="197" t="str">
        <f>IF(野球ねっとCSV貼付!T102="部員",野球ねっとCSV貼付!C102,"")</f>
        <v/>
      </c>
      <c r="L102" s="197"/>
      <c r="M102" s="197" t="str">
        <f>IF(野球ねっとCSV貼付!T102="部員",野球ねっとCSV貼付!Y102,"")</f>
        <v/>
      </c>
      <c r="N102" s="197" t="str">
        <f>IF(野球ねっとCSV貼付!T102="部員",野球ねっとCSV貼付!Z102,"")</f>
        <v/>
      </c>
      <c r="O102" s="196"/>
      <c r="P102" s="194" t="str">
        <f>IF(野球ねっとCSV貼付!T102="部員",野球ねっとCSV貼付!W102,"")</f>
        <v/>
      </c>
      <c r="Q102" s="194" t="str">
        <f>IF(野球ねっとCSV貼付!T102="部員",野球ねっとCSV貼付!X102,"")</f>
        <v/>
      </c>
      <c r="R102" s="197"/>
    </row>
    <row r="103" spans="1:18" ht="15">
      <c r="A103" s="194"/>
      <c r="B103" s="195" t="str">
        <f>IF(野球ねっとCSV貼付!T103="部員",野球ねっとCSV貼付!I103,"")</f>
        <v/>
      </c>
      <c r="C103" s="196" t="str">
        <f>IF(野球ねっとCSV貼付!T103="部員",野球ねっとCSV貼付!J103,"")</f>
        <v/>
      </c>
      <c r="D103" s="196" t="str">
        <f t="shared" si="1"/>
        <v/>
      </c>
      <c r="E103" s="205" t="b">
        <f>IF(野球ねっとCSV貼付!T103="部員",IF(野球ねっとCSV貼付!P103="選手","選手","記録員"))</f>
        <v>0</v>
      </c>
      <c r="F103" s="206" t="str">
        <f>IF(野球ねっとCSV貼付!T103="部員",野球ねっとCSV貼付!AD103,"")</f>
        <v/>
      </c>
      <c r="G103" s="204" t="str">
        <f>IF(野球ねっとCSV貼付!T103="部員",野球ねっとCSV貼付!M103,"")</f>
        <v/>
      </c>
      <c r="H103" s="209" t="str">
        <f>IF(野球ねっとCSV貼付!T103="部員",野球ねっとCSV貼付!L103,"")</f>
        <v/>
      </c>
      <c r="I103" s="197"/>
      <c r="J103" s="196"/>
      <c r="K103" s="197" t="str">
        <f>IF(野球ねっとCSV貼付!T103="部員",野球ねっとCSV貼付!C103,"")</f>
        <v/>
      </c>
      <c r="L103" s="197"/>
      <c r="M103" s="197" t="str">
        <f>IF(野球ねっとCSV貼付!T103="部員",野球ねっとCSV貼付!Y103,"")</f>
        <v/>
      </c>
      <c r="N103" s="197" t="str">
        <f>IF(野球ねっとCSV貼付!T103="部員",野球ねっとCSV貼付!Z103,"")</f>
        <v/>
      </c>
      <c r="O103" s="196"/>
      <c r="P103" s="194" t="str">
        <f>IF(野球ねっとCSV貼付!T103="部員",野球ねっとCSV貼付!W103,"")</f>
        <v/>
      </c>
      <c r="Q103" s="194" t="str">
        <f>IF(野球ねっとCSV貼付!T103="部員",野球ねっとCSV貼付!X103,"")</f>
        <v/>
      </c>
      <c r="R103" s="197"/>
    </row>
    <row r="104" spans="1:18" ht="15">
      <c r="A104" s="194"/>
      <c r="B104" s="195" t="str">
        <f>IF(野球ねっとCSV貼付!T104="部員",野球ねっとCSV貼付!I104,"")</f>
        <v/>
      </c>
      <c r="C104" s="196" t="str">
        <f>IF(野球ねっとCSV貼付!T104="部員",野球ねっとCSV貼付!J104,"")</f>
        <v/>
      </c>
      <c r="D104" s="196" t="str">
        <f t="shared" si="1"/>
        <v/>
      </c>
      <c r="E104" s="205" t="b">
        <f>IF(野球ねっとCSV貼付!T104="部員",IF(野球ねっとCSV貼付!P104="選手","選手","記録員"))</f>
        <v>0</v>
      </c>
      <c r="F104" s="206" t="str">
        <f>IF(野球ねっとCSV貼付!T104="部員",野球ねっとCSV貼付!AD104,"")</f>
        <v/>
      </c>
      <c r="G104" s="204" t="str">
        <f>IF(野球ねっとCSV貼付!T104="部員",野球ねっとCSV貼付!M104,"")</f>
        <v/>
      </c>
      <c r="H104" s="209" t="str">
        <f>IF(野球ねっとCSV貼付!T104="部員",野球ねっとCSV貼付!L104,"")</f>
        <v/>
      </c>
      <c r="I104" s="197"/>
      <c r="J104" s="196"/>
      <c r="K104" s="197" t="str">
        <f>IF(野球ねっとCSV貼付!T104="部員",野球ねっとCSV貼付!C104,"")</f>
        <v/>
      </c>
      <c r="L104" s="197"/>
      <c r="M104" s="197" t="str">
        <f>IF(野球ねっとCSV貼付!T104="部員",野球ねっとCSV貼付!Y104,"")</f>
        <v/>
      </c>
      <c r="N104" s="197" t="str">
        <f>IF(野球ねっとCSV貼付!T104="部員",野球ねっとCSV貼付!Z104,"")</f>
        <v/>
      </c>
      <c r="O104" s="196"/>
      <c r="P104" s="194" t="str">
        <f>IF(野球ねっとCSV貼付!T104="部員",野球ねっとCSV貼付!W104,"")</f>
        <v/>
      </c>
      <c r="Q104" s="194" t="str">
        <f>IF(野球ねっとCSV貼付!T104="部員",野球ねっとCSV貼付!X104,"")</f>
        <v/>
      </c>
      <c r="R104" s="197"/>
    </row>
    <row r="105" spans="1:18" ht="15">
      <c r="A105" s="194"/>
      <c r="B105" s="195" t="str">
        <f>IF(野球ねっとCSV貼付!T105="部員",野球ねっとCSV貼付!I105,"")</f>
        <v/>
      </c>
      <c r="C105" s="196" t="str">
        <f>IF(野球ねっとCSV貼付!T105="部員",野球ねっとCSV貼付!J105,"")</f>
        <v/>
      </c>
      <c r="D105" s="196" t="str">
        <f t="shared" si="1"/>
        <v/>
      </c>
      <c r="E105" s="205" t="b">
        <f>IF(野球ねっとCSV貼付!T105="部員",IF(野球ねっとCSV貼付!P105="選手","選手","記録員"))</f>
        <v>0</v>
      </c>
      <c r="F105" s="206" t="str">
        <f>IF(野球ねっとCSV貼付!T105="部員",野球ねっとCSV貼付!AD105,"")</f>
        <v/>
      </c>
      <c r="G105" s="204" t="str">
        <f>IF(野球ねっとCSV貼付!T105="部員",野球ねっとCSV貼付!M105,"")</f>
        <v/>
      </c>
      <c r="H105" s="209" t="str">
        <f>IF(野球ねっとCSV貼付!T105="部員",野球ねっとCSV貼付!L105,"")</f>
        <v/>
      </c>
      <c r="I105" s="197"/>
      <c r="J105" s="196"/>
      <c r="K105" s="197" t="str">
        <f>IF(野球ねっとCSV貼付!T105="部員",野球ねっとCSV貼付!C105,"")</f>
        <v/>
      </c>
      <c r="L105" s="197"/>
      <c r="M105" s="197" t="str">
        <f>IF(野球ねっとCSV貼付!T105="部員",野球ねっとCSV貼付!Y105,"")</f>
        <v/>
      </c>
      <c r="N105" s="197" t="str">
        <f>IF(野球ねっとCSV貼付!T105="部員",野球ねっとCSV貼付!Z105,"")</f>
        <v/>
      </c>
      <c r="O105" s="196"/>
      <c r="P105" s="194" t="str">
        <f>IF(野球ねっとCSV貼付!T105="部員",野球ねっとCSV貼付!W105,"")</f>
        <v/>
      </c>
      <c r="Q105" s="194" t="str">
        <f>IF(野球ねっとCSV貼付!T105="部員",野球ねっとCSV貼付!X105,"")</f>
        <v/>
      </c>
      <c r="R105" s="197"/>
    </row>
    <row r="106" spans="1:18" ht="15">
      <c r="A106" s="194"/>
      <c r="B106" s="195" t="str">
        <f>IF(野球ねっとCSV貼付!T106="部員",野球ねっとCSV貼付!I106,"")</f>
        <v/>
      </c>
      <c r="C106" s="196" t="str">
        <f>IF(野球ねっとCSV貼付!T106="部員",野球ねっとCSV貼付!J106,"")</f>
        <v/>
      </c>
      <c r="D106" s="196" t="str">
        <f t="shared" si="1"/>
        <v/>
      </c>
      <c r="E106" s="205" t="b">
        <f>IF(野球ねっとCSV貼付!T106="部員",IF(野球ねっとCSV貼付!P106="選手","選手","記録員"))</f>
        <v>0</v>
      </c>
      <c r="F106" s="206" t="str">
        <f>IF(野球ねっとCSV貼付!T106="部員",野球ねっとCSV貼付!AD106,"")</f>
        <v/>
      </c>
      <c r="G106" s="204" t="str">
        <f>IF(野球ねっとCSV貼付!T106="部員",野球ねっとCSV貼付!M106,"")</f>
        <v/>
      </c>
      <c r="H106" s="209" t="str">
        <f>IF(野球ねっとCSV貼付!T106="部員",野球ねっとCSV貼付!L106,"")</f>
        <v/>
      </c>
      <c r="I106" s="197"/>
      <c r="J106" s="196"/>
      <c r="K106" s="197" t="str">
        <f>IF(野球ねっとCSV貼付!T106="部員",野球ねっとCSV貼付!C106,"")</f>
        <v/>
      </c>
      <c r="L106" s="197"/>
      <c r="M106" s="197" t="str">
        <f>IF(野球ねっとCSV貼付!T106="部員",野球ねっとCSV貼付!Y106,"")</f>
        <v/>
      </c>
      <c r="N106" s="197" t="str">
        <f>IF(野球ねっとCSV貼付!T106="部員",野球ねっとCSV貼付!Z106,"")</f>
        <v/>
      </c>
      <c r="O106" s="196"/>
      <c r="P106" s="194" t="str">
        <f>IF(野球ねっとCSV貼付!T106="部員",野球ねっとCSV貼付!W106,"")</f>
        <v/>
      </c>
      <c r="Q106" s="194" t="str">
        <f>IF(野球ねっとCSV貼付!T106="部員",野球ねっとCSV貼付!X106,"")</f>
        <v/>
      </c>
      <c r="R106" s="197"/>
    </row>
    <row r="107" spans="1:18" ht="15">
      <c r="A107" s="194"/>
      <c r="B107" s="195" t="str">
        <f>IF(野球ねっとCSV貼付!T107="部員",野球ねっとCSV貼付!I107,"")</f>
        <v/>
      </c>
      <c r="C107" s="196" t="str">
        <f>IF(野球ねっとCSV貼付!T107="部員",野球ねっとCSV貼付!J107,"")</f>
        <v/>
      </c>
      <c r="D107" s="196" t="str">
        <f t="shared" si="1"/>
        <v/>
      </c>
      <c r="E107" s="205" t="b">
        <f>IF(野球ねっとCSV貼付!T107="部員",IF(野球ねっとCSV貼付!P107="選手","選手","記録員"))</f>
        <v>0</v>
      </c>
      <c r="F107" s="206" t="str">
        <f>IF(野球ねっとCSV貼付!T107="部員",野球ねっとCSV貼付!AD107,"")</f>
        <v/>
      </c>
      <c r="G107" s="204" t="str">
        <f>IF(野球ねっとCSV貼付!T107="部員",野球ねっとCSV貼付!M107,"")</f>
        <v/>
      </c>
      <c r="H107" s="209" t="str">
        <f>IF(野球ねっとCSV貼付!T107="部員",野球ねっとCSV貼付!L107,"")</f>
        <v/>
      </c>
      <c r="I107" s="197"/>
      <c r="J107" s="196"/>
      <c r="K107" s="197" t="str">
        <f>IF(野球ねっとCSV貼付!T107="部員",野球ねっとCSV貼付!C107,"")</f>
        <v/>
      </c>
      <c r="L107" s="197"/>
      <c r="M107" s="197" t="str">
        <f>IF(野球ねっとCSV貼付!T107="部員",野球ねっとCSV貼付!Y107,"")</f>
        <v/>
      </c>
      <c r="N107" s="197" t="str">
        <f>IF(野球ねっとCSV貼付!T107="部員",野球ねっとCSV貼付!Z107,"")</f>
        <v/>
      </c>
      <c r="O107" s="196"/>
      <c r="P107" s="194" t="str">
        <f>IF(野球ねっとCSV貼付!T107="部員",野球ねっとCSV貼付!W107,"")</f>
        <v/>
      </c>
      <c r="Q107" s="194" t="str">
        <f>IF(野球ねっとCSV貼付!T107="部員",野球ねっとCSV貼付!X107,"")</f>
        <v/>
      </c>
      <c r="R107" s="197"/>
    </row>
    <row r="108" spans="1:18" ht="15">
      <c r="A108" s="194"/>
      <c r="B108" s="195" t="str">
        <f>IF(野球ねっとCSV貼付!T108="部員",野球ねっとCSV貼付!I108,"")</f>
        <v/>
      </c>
      <c r="C108" s="196" t="str">
        <f>IF(野球ねっとCSV貼付!T108="部員",野球ねっとCSV貼付!J108,"")</f>
        <v/>
      </c>
      <c r="D108" s="196" t="str">
        <f t="shared" si="1"/>
        <v/>
      </c>
      <c r="E108" s="205" t="b">
        <f>IF(野球ねっとCSV貼付!T108="部員",IF(野球ねっとCSV貼付!P108="選手","選手","記録員"))</f>
        <v>0</v>
      </c>
      <c r="F108" s="206" t="str">
        <f>IF(野球ねっとCSV貼付!T108="部員",野球ねっとCSV貼付!AD108,"")</f>
        <v/>
      </c>
      <c r="G108" s="204" t="str">
        <f>IF(野球ねっとCSV貼付!T108="部員",野球ねっとCSV貼付!M108,"")</f>
        <v/>
      </c>
      <c r="H108" s="209" t="str">
        <f>IF(野球ねっとCSV貼付!T108="部員",野球ねっとCSV貼付!L108,"")</f>
        <v/>
      </c>
      <c r="I108" s="197"/>
      <c r="J108" s="196"/>
      <c r="K108" s="197" t="str">
        <f>IF(野球ねっとCSV貼付!T108="部員",野球ねっとCSV貼付!C108,"")</f>
        <v/>
      </c>
      <c r="L108" s="197"/>
      <c r="M108" s="197" t="str">
        <f>IF(野球ねっとCSV貼付!T108="部員",野球ねっとCSV貼付!Y108,"")</f>
        <v/>
      </c>
      <c r="N108" s="197" t="str">
        <f>IF(野球ねっとCSV貼付!T108="部員",野球ねっとCSV貼付!Z108,"")</f>
        <v/>
      </c>
      <c r="O108" s="196"/>
      <c r="P108" s="194" t="str">
        <f>IF(野球ねっとCSV貼付!T108="部員",野球ねっとCSV貼付!W108,"")</f>
        <v/>
      </c>
      <c r="Q108" s="194" t="str">
        <f>IF(野球ねっとCSV貼付!T108="部員",野球ねっとCSV貼付!X108,"")</f>
        <v/>
      </c>
      <c r="R108" s="197"/>
    </row>
    <row r="109" spans="1:18" ht="15">
      <c r="A109" s="194"/>
      <c r="B109" s="195" t="str">
        <f>IF(野球ねっとCSV貼付!T109="部員",野球ねっとCSV貼付!I109,"")</f>
        <v/>
      </c>
      <c r="C109" s="196" t="str">
        <f>IF(野球ねっとCSV貼付!T109="部員",野球ねっとCSV貼付!J109,"")</f>
        <v/>
      </c>
      <c r="D109" s="196" t="str">
        <f t="shared" si="1"/>
        <v/>
      </c>
      <c r="E109" s="205" t="b">
        <f>IF(野球ねっとCSV貼付!T109="部員",IF(野球ねっとCSV貼付!P109="選手","選手","記録員"))</f>
        <v>0</v>
      </c>
      <c r="F109" s="206" t="str">
        <f>IF(野球ねっとCSV貼付!T109="部員",野球ねっとCSV貼付!AD109,"")</f>
        <v/>
      </c>
      <c r="G109" s="204" t="str">
        <f>IF(野球ねっとCSV貼付!T109="部員",野球ねっとCSV貼付!M109,"")</f>
        <v/>
      </c>
      <c r="H109" s="209" t="str">
        <f>IF(野球ねっとCSV貼付!T109="部員",野球ねっとCSV貼付!L109,"")</f>
        <v/>
      </c>
      <c r="I109" s="197"/>
      <c r="J109" s="196"/>
      <c r="K109" s="197" t="str">
        <f>IF(野球ねっとCSV貼付!T109="部員",野球ねっとCSV貼付!C109,"")</f>
        <v/>
      </c>
      <c r="L109" s="197"/>
      <c r="M109" s="197" t="str">
        <f>IF(野球ねっとCSV貼付!T109="部員",野球ねっとCSV貼付!Y109,"")</f>
        <v/>
      </c>
      <c r="N109" s="197" t="str">
        <f>IF(野球ねっとCSV貼付!T109="部員",野球ねっとCSV貼付!Z109,"")</f>
        <v/>
      </c>
      <c r="O109" s="196"/>
      <c r="P109" s="194" t="str">
        <f>IF(野球ねっとCSV貼付!T109="部員",野球ねっとCSV貼付!W109,"")</f>
        <v/>
      </c>
      <c r="Q109" s="194" t="str">
        <f>IF(野球ねっとCSV貼付!T109="部員",野球ねっとCSV貼付!X109,"")</f>
        <v/>
      </c>
      <c r="R109" s="197"/>
    </row>
    <row r="110" spans="1:18" ht="15">
      <c r="A110" s="194"/>
      <c r="B110" s="195" t="str">
        <f>IF(野球ねっとCSV貼付!T110="部員",野球ねっとCSV貼付!I110,"")</f>
        <v/>
      </c>
      <c r="C110" s="196" t="str">
        <f>IF(野球ねっとCSV貼付!T110="部員",野球ねっとCSV貼付!J110,"")</f>
        <v/>
      </c>
      <c r="D110" s="196" t="str">
        <f t="shared" si="1"/>
        <v/>
      </c>
      <c r="E110" s="205" t="b">
        <f>IF(野球ねっとCSV貼付!T110="部員",IF(野球ねっとCSV貼付!P110="選手","選手","記録員"))</f>
        <v>0</v>
      </c>
      <c r="F110" s="206" t="str">
        <f>IF(野球ねっとCSV貼付!T110="部員",野球ねっとCSV貼付!AD110,"")</f>
        <v/>
      </c>
      <c r="G110" s="204" t="str">
        <f>IF(野球ねっとCSV貼付!T110="部員",野球ねっとCSV貼付!M110,"")</f>
        <v/>
      </c>
      <c r="H110" s="209" t="str">
        <f>IF(野球ねっとCSV貼付!T110="部員",野球ねっとCSV貼付!L110,"")</f>
        <v/>
      </c>
      <c r="I110" s="197"/>
      <c r="J110" s="196"/>
      <c r="K110" s="197" t="str">
        <f>IF(野球ねっとCSV貼付!T110="部員",野球ねっとCSV貼付!C110,"")</f>
        <v/>
      </c>
      <c r="L110" s="197"/>
      <c r="M110" s="197" t="str">
        <f>IF(野球ねっとCSV貼付!T110="部員",野球ねっとCSV貼付!Y110,"")</f>
        <v/>
      </c>
      <c r="N110" s="197" t="str">
        <f>IF(野球ねっとCSV貼付!T110="部員",野球ねっとCSV貼付!Z110,"")</f>
        <v/>
      </c>
      <c r="O110" s="196"/>
      <c r="P110" s="194" t="str">
        <f>IF(野球ねっとCSV貼付!T110="部員",野球ねっとCSV貼付!W110,"")</f>
        <v/>
      </c>
      <c r="Q110" s="194" t="str">
        <f>IF(野球ねっとCSV貼付!T110="部員",野球ねっとCSV貼付!X110,"")</f>
        <v/>
      </c>
      <c r="R110" s="197"/>
    </row>
    <row r="111" spans="1:18" ht="15">
      <c r="A111" s="194"/>
      <c r="B111" s="195" t="str">
        <f>IF(野球ねっとCSV貼付!T111="部員",野球ねっとCSV貼付!I111,"")</f>
        <v/>
      </c>
      <c r="C111" s="196" t="str">
        <f>IF(野球ねっとCSV貼付!T111="部員",野球ねっとCSV貼付!J111,"")</f>
        <v/>
      </c>
      <c r="D111" s="196" t="str">
        <f t="shared" si="1"/>
        <v/>
      </c>
      <c r="E111" s="205" t="b">
        <f>IF(野球ねっとCSV貼付!T111="部員",IF(野球ねっとCSV貼付!P111="選手","選手","記録員"))</f>
        <v>0</v>
      </c>
      <c r="F111" s="206" t="str">
        <f>IF(野球ねっとCSV貼付!T111="部員",野球ねっとCSV貼付!AD111,"")</f>
        <v/>
      </c>
      <c r="G111" s="204" t="str">
        <f>IF(野球ねっとCSV貼付!T111="部員",野球ねっとCSV貼付!M111,"")</f>
        <v/>
      </c>
      <c r="H111" s="209" t="str">
        <f>IF(野球ねっとCSV貼付!T111="部員",野球ねっとCSV貼付!L111,"")</f>
        <v/>
      </c>
      <c r="I111" s="197"/>
      <c r="J111" s="196"/>
      <c r="K111" s="197" t="str">
        <f>IF(野球ねっとCSV貼付!T111="部員",野球ねっとCSV貼付!C111,"")</f>
        <v/>
      </c>
      <c r="L111" s="197"/>
      <c r="M111" s="197" t="str">
        <f>IF(野球ねっとCSV貼付!T111="部員",野球ねっとCSV貼付!Y111,"")</f>
        <v/>
      </c>
      <c r="N111" s="197" t="str">
        <f>IF(野球ねっとCSV貼付!T111="部員",野球ねっとCSV貼付!Z111,"")</f>
        <v/>
      </c>
      <c r="O111" s="196"/>
      <c r="P111" s="194" t="str">
        <f>IF(野球ねっとCSV貼付!T111="部員",野球ねっとCSV貼付!W111,"")</f>
        <v/>
      </c>
      <c r="Q111" s="194" t="str">
        <f>IF(野球ねっとCSV貼付!T111="部員",野球ねっとCSV貼付!X111,"")</f>
        <v/>
      </c>
      <c r="R111" s="197"/>
    </row>
    <row r="112" spans="1:18" ht="15">
      <c r="A112" s="194"/>
      <c r="B112" s="195" t="str">
        <f>IF(野球ねっとCSV貼付!T112="部員",野球ねっとCSV貼付!I112,"")</f>
        <v/>
      </c>
      <c r="C112" s="196" t="str">
        <f>IF(野球ねっとCSV貼付!T112="部員",野球ねっとCSV貼付!J112,"")</f>
        <v/>
      </c>
      <c r="D112" s="196" t="str">
        <f t="shared" si="1"/>
        <v/>
      </c>
      <c r="E112" s="205" t="b">
        <f>IF(野球ねっとCSV貼付!T112="部員",IF(野球ねっとCSV貼付!P112="選手","選手","記録員"))</f>
        <v>0</v>
      </c>
      <c r="F112" s="206" t="str">
        <f>IF(野球ねっとCSV貼付!T112="部員",野球ねっとCSV貼付!AD112,"")</f>
        <v/>
      </c>
      <c r="G112" s="204" t="str">
        <f>IF(野球ねっとCSV貼付!T112="部員",野球ねっとCSV貼付!M112,"")</f>
        <v/>
      </c>
      <c r="H112" s="209" t="str">
        <f>IF(野球ねっとCSV貼付!T112="部員",野球ねっとCSV貼付!L112,"")</f>
        <v/>
      </c>
      <c r="I112" s="197"/>
      <c r="J112" s="196"/>
      <c r="K112" s="197" t="str">
        <f>IF(野球ねっとCSV貼付!T112="部員",野球ねっとCSV貼付!C112,"")</f>
        <v/>
      </c>
      <c r="L112" s="197"/>
      <c r="M112" s="197" t="str">
        <f>IF(野球ねっとCSV貼付!T112="部員",野球ねっとCSV貼付!Y112,"")</f>
        <v/>
      </c>
      <c r="N112" s="197" t="str">
        <f>IF(野球ねっとCSV貼付!T112="部員",野球ねっとCSV貼付!Z112,"")</f>
        <v/>
      </c>
      <c r="O112" s="196"/>
      <c r="P112" s="194" t="str">
        <f>IF(野球ねっとCSV貼付!T112="部員",野球ねっとCSV貼付!W112,"")</f>
        <v/>
      </c>
      <c r="Q112" s="194" t="str">
        <f>IF(野球ねっとCSV貼付!T112="部員",野球ねっとCSV貼付!X112,"")</f>
        <v/>
      </c>
      <c r="R112" s="197"/>
    </row>
    <row r="113" spans="1:18" ht="15">
      <c r="A113" s="194"/>
      <c r="B113" s="195" t="str">
        <f>IF(野球ねっとCSV貼付!T113="部員",野球ねっとCSV貼付!I113,"")</f>
        <v/>
      </c>
      <c r="C113" s="196" t="str">
        <f>IF(野球ねっとCSV貼付!T113="部員",野球ねっとCSV貼付!J113,"")</f>
        <v/>
      </c>
      <c r="D113" s="196" t="str">
        <f t="shared" si="1"/>
        <v/>
      </c>
      <c r="E113" s="205" t="b">
        <f>IF(野球ねっとCSV貼付!T113="部員",IF(野球ねっとCSV貼付!P113="選手","選手","記録員"))</f>
        <v>0</v>
      </c>
      <c r="F113" s="206" t="str">
        <f>IF(野球ねっとCSV貼付!T113="部員",野球ねっとCSV貼付!AD113,"")</f>
        <v/>
      </c>
      <c r="G113" s="204" t="str">
        <f>IF(野球ねっとCSV貼付!T113="部員",野球ねっとCSV貼付!M113,"")</f>
        <v/>
      </c>
      <c r="H113" s="209" t="str">
        <f>IF(野球ねっとCSV貼付!T113="部員",野球ねっとCSV貼付!L113,"")</f>
        <v/>
      </c>
      <c r="I113" s="197"/>
      <c r="J113" s="196"/>
      <c r="K113" s="197" t="str">
        <f>IF(野球ねっとCSV貼付!T113="部員",野球ねっとCSV貼付!C113,"")</f>
        <v/>
      </c>
      <c r="L113" s="197"/>
      <c r="M113" s="197" t="str">
        <f>IF(野球ねっとCSV貼付!T113="部員",野球ねっとCSV貼付!Y113,"")</f>
        <v/>
      </c>
      <c r="N113" s="197" t="str">
        <f>IF(野球ねっとCSV貼付!T113="部員",野球ねっとCSV貼付!Z113,"")</f>
        <v/>
      </c>
      <c r="O113" s="196"/>
      <c r="P113" s="194" t="str">
        <f>IF(野球ねっとCSV貼付!T113="部員",野球ねっとCSV貼付!W113,"")</f>
        <v/>
      </c>
      <c r="Q113" s="194" t="str">
        <f>IF(野球ねっとCSV貼付!T113="部員",野球ねっとCSV貼付!X113,"")</f>
        <v/>
      </c>
      <c r="R113" s="197"/>
    </row>
    <row r="114" spans="1:18" ht="15">
      <c r="A114" s="194"/>
      <c r="B114" s="195" t="str">
        <f>IF(野球ねっとCSV貼付!T114="部員",野球ねっとCSV貼付!I114,"")</f>
        <v/>
      </c>
      <c r="C114" s="196" t="str">
        <f>IF(野球ねっとCSV貼付!T114="部員",野球ねっとCSV貼付!J114,"")</f>
        <v/>
      </c>
      <c r="D114" s="196" t="str">
        <f t="shared" si="1"/>
        <v/>
      </c>
      <c r="E114" s="205" t="b">
        <f>IF(野球ねっとCSV貼付!T114="部員",IF(野球ねっとCSV貼付!P114="選手","選手","記録員"))</f>
        <v>0</v>
      </c>
      <c r="F114" s="206" t="str">
        <f>IF(野球ねっとCSV貼付!T114="部員",野球ねっとCSV貼付!AD114,"")</f>
        <v/>
      </c>
      <c r="G114" s="204" t="str">
        <f>IF(野球ねっとCSV貼付!T114="部員",野球ねっとCSV貼付!M114,"")</f>
        <v/>
      </c>
      <c r="H114" s="209" t="str">
        <f>IF(野球ねっとCSV貼付!T114="部員",野球ねっとCSV貼付!L114,"")</f>
        <v/>
      </c>
      <c r="I114" s="197"/>
      <c r="J114" s="196"/>
      <c r="K114" s="197" t="str">
        <f>IF(野球ねっとCSV貼付!T114="部員",野球ねっとCSV貼付!C114,"")</f>
        <v/>
      </c>
      <c r="L114" s="197"/>
      <c r="M114" s="197" t="str">
        <f>IF(野球ねっとCSV貼付!T114="部員",野球ねっとCSV貼付!Y114,"")</f>
        <v/>
      </c>
      <c r="N114" s="197" t="str">
        <f>IF(野球ねっとCSV貼付!T114="部員",野球ねっとCSV貼付!Z114,"")</f>
        <v/>
      </c>
      <c r="O114" s="196"/>
      <c r="P114" s="194" t="str">
        <f>IF(野球ねっとCSV貼付!T114="部員",野球ねっとCSV貼付!W114,"")</f>
        <v/>
      </c>
      <c r="Q114" s="194" t="str">
        <f>IF(野球ねっとCSV貼付!T114="部員",野球ねっとCSV貼付!X114,"")</f>
        <v/>
      </c>
      <c r="R114" s="197"/>
    </row>
    <row r="115" spans="1:18" ht="15">
      <c r="A115" s="194"/>
      <c r="B115" s="195" t="str">
        <f>IF(野球ねっとCSV貼付!T115="部員",野球ねっとCSV貼付!I115,"")</f>
        <v/>
      </c>
      <c r="C115" s="196" t="str">
        <f>IF(野球ねっとCSV貼付!T115="部員",野球ねっとCSV貼付!J115,"")</f>
        <v/>
      </c>
      <c r="D115" s="196" t="str">
        <f t="shared" si="1"/>
        <v/>
      </c>
      <c r="E115" s="205" t="b">
        <f>IF(野球ねっとCSV貼付!T115="部員",IF(野球ねっとCSV貼付!P115="選手","選手","記録員"))</f>
        <v>0</v>
      </c>
      <c r="F115" s="206" t="str">
        <f>IF(野球ねっとCSV貼付!T115="部員",野球ねっとCSV貼付!AD115,"")</f>
        <v/>
      </c>
      <c r="G115" s="204" t="str">
        <f>IF(野球ねっとCSV貼付!T115="部員",野球ねっとCSV貼付!M115,"")</f>
        <v/>
      </c>
      <c r="H115" s="209" t="str">
        <f>IF(野球ねっとCSV貼付!T115="部員",野球ねっとCSV貼付!L115,"")</f>
        <v/>
      </c>
      <c r="I115" s="197"/>
      <c r="J115" s="196"/>
      <c r="K115" s="197" t="str">
        <f>IF(野球ねっとCSV貼付!T115="部員",野球ねっとCSV貼付!C115,"")</f>
        <v/>
      </c>
      <c r="L115" s="197"/>
      <c r="M115" s="197" t="str">
        <f>IF(野球ねっとCSV貼付!T115="部員",野球ねっとCSV貼付!Y115,"")</f>
        <v/>
      </c>
      <c r="N115" s="197" t="str">
        <f>IF(野球ねっとCSV貼付!T115="部員",野球ねっとCSV貼付!Z115,"")</f>
        <v/>
      </c>
      <c r="O115" s="196"/>
      <c r="P115" s="194" t="str">
        <f>IF(野球ねっとCSV貼付!T115="部員",野球ねっとCSV貼付!W115,"")</f>
        <v/>
      </c>
      <c r="Q115" s="194" t="str">
        <f>IF(野球ねっとCSV貼付!T115="部員",野球ねっとCSV貼付!X115,"")</f>
        <v/>
      </c>
      <c r="R115" s="197"/>
    </row>
    <row r="116" spans="1:18" ht="15">
      <c r="A116" s="194"/>
      <c r="B116" s="195" t="str">
        <f>IF(野球ねっとCSV貼付!T116="部員",野球ねっとCSV貼付!I116,"")</f>
        <v/>
      </c>
      <c r="C116" s="196" t="str">
        <f>IF(野球ねっとCSV貼付!T116="部員",野球ねっとCSV貼付!J116,"")</f>
        <v/>
      </c>
      <c r="D116" s="196" t="str">
        <f t="shared" si="1"/>
        <v/>
      </c>
      <c r="E116" s="205" t="b">
        <f>IF(野球ねっとCSV貼付!T116="部員",IF(野球ねっとCSV貼付!P116="選手","選手","記録員"))</f>
        <v>0</v>
      </c>
      <c r="F116" s="206" t="str">
        <f>IF(野球ねっとCSV貼付!T116="部員",野球ねっとCSV貼付!AD116,"")</f>
        <v/>
      </c>
      <c r="G116" s="204" t="str">
        <f>IF(野球ねっとCSV貼付!T116="部員",野球ねっとCSV貼付!M116,"")</f>
        <v/>
      </c>
      <c r="H116" s="209" t="str">
        <f>IF(野球ねっとCSV貼付!T116="部員",野球ねっとCSV貼付!L116,"")</f>
        <v/>
      </c>
      <c r="I116" s="197"/>
      <c r="J116" s="196"/>
      <c r="K116" s="197" t="str">
        <f>IF(野球ねっとCSV貼付!T116="部員",野球ねっとCSV貼付!C116,"")</f>
        <v/>
      </c>
      <c r="L116" s="197"/>
      <c r="M116" s="197" t="str">
        <f>IF(野球ねっとCSV貼付!T116="部員",野球ねっとCSV貼付!Y116,"")</f>
        <v/>
      </c>
      <c r="N116" s="197" t="str">
        <f>IF(野球ねっとCSV貼付!T116="部員",野球ねっとCSV貼付!Z116,"")</f>
        <v/>
      </c>
      <c r="O116" s="196"/>
      <c r="P116" s="194" t="str">
        <f>IF(野球ねっとCSV貼付!T116="部員",野球ねっとCSV貼付!W116,"")</f>
        <v/>
      </c>
      <c r="Q116" s="194" t="str">
        <f>IF(野球ねっとCSV貼付!T116="部員",野球ねっとCSV貼付!X116,"")</f>
        <v/>
      </c>
      <c r="R116" s="197"/>
    </row>
    <row r="117" spans="1:18" ht="15">
      <c r="A117" s="194"/>
      <c r="B117" s="195" t="str">
        <f>IF(野球ねっとCSV貼付!T117="部員",野球ねっとCSV貼付!I117,"")</f>
        <v/>
      </c>
      <c r="C117" s="196" t="str">
        <f>IF(野球ねっとCSV貼付!T117="部員",野球ねっとCSV貼付!J117,"")</f>
        <v/>
      </c>
      <c r="D117" s="196" t="str">
        <f t="shared" si="1"/>
        <v/>
      </c>
      <c r="E117" s="205" t="b">
        <f>IF(野球ねっとCSV貼付!T117="部員",IF(野球ねっとCSV貼付!P117="選手","選手","記録員"))</f>
        <v>0</v>
      </c>
      <c r="F117" s="206" t="str">
        <f>IF(野球ねっとCSV貼付!T117="部員",野球ねっとCSV貼付!AD117,"")</f>
        <v/>
      </c>
      <c r="G117" s="204" t="str">
        <f>IF(野球ねっとCSV貼付!T117="部員",野球ねっとCSV貼付!M117,"")</f>
        <v/>
      </c>
      <c r="H117" s="209" t="str">
        <f>IF(野球ねっとCSV貼付!T117="部員",野球ねっとCSV貼付!L117,"")</f>
        <v/>
      </c>
      <c r="I117" s="197"/>
      <c r="J117" s="196"/>
      <c r="K117" s="197" t="str">
        <f>IF(野球ねっとCSV貼付!T117="部員",野球ねっとCSV貼付!C117,"")</f>
        <v/>
      </c>
      <c r="L117" s="197"/>
      <c r="M117" s="197" t="str">
        <f>IF(野球ねっとCSV貼付!T117="部員",野球ねっとCSV貼付!Y117,"")</f>
        <v/>
      </c>
      <c r="N117" s="197" t="str">
        <f>IF(野球ねっとCSV貼付!T117="部員",野球ねっとCSV貼付!Z117,"")</f>
        <v/>
      </c>
      <c r="O117" s="196"/>
      <c r="P117" s="194" t="str">
        <f>IF(野球ねっとCSV貼付!T117="部員",野球ねっとCSV貼付!W117,"")</f>
        <v/>
      </c>
      <c r="Q117" s="194" t="str">
        <f>IF(野球ねっとCSV貼付!T117="部員",野球ねっとCSV貼付!X117,"")</f>
        <v/>
      </c>
      <c r="R117" s="197"/>
    </row>
    <row r="118" spans="1:18" ht="15">
      <c r="A118" s="194"/>
      <c r="B118" s="195" t="str">
        <f>IF(野球ねっとCSV貼付!T118="部員",野球ねっとCSV貼付!I118,"")</f>
        <v/>
      </c>
      <c r="C118" s="196" t="str">
        <f>IF(野球ねっとCSV貼付!T118="部員",野球ねっとCSV貼付!J118,"")</f>
        <v/>
      </c>
      <c r="D118" s="196" t="str">
        <f t="shared" si="1"/>
        <v/>
      </c>
      <c r="E118" s="205" t="b">
        <f>IF(野球ねっとCSV貼付!T118="部員",IF(野球ねっとCSV貼付!P118="選手","選手","記録員"))</f>
        <v>0</v>
      </c>
      <c r="F118" s="206" t="str">
        <f>IF(野球ねっとCSV貼付!T118="部員",野球ねっとCSV貼付!AD118,"")</f>
        <v/>
      </c>
      <c r="G118" s="204" t="str">
        <f>IF(野球ねっとCSV貼付!T118="部員",野球ねっとCSV貼付!M118,"")</f>
        <v/>
      </c>
      <c r="H118" s="209" t="str">
        <f>IF(野球ねっとCSV貼付!T118="部員",野球ねっとCSV貼付!L118,"")</f>
        <v/>
      </c>
      <c r="I118" s="197"/>
      <c r="J118" s="196"/>
      <c r="K118" s="197" t="str">
        <f>IF(野球ねっとCSV貼付!T118="部員",野球ねっとCSV貼付!C118,"")</f>
        <v/>
      </c>
      <c r="L118" s="197"/>
      <c r="M118" s="197" t="str">
        <f>IF(野球ねっとCSV貼付!T118="部員",野球ねっとCSV貼付!Y118,"")</f>
        <v/>
      </c>
      <c r="N118" s="197" t="str">
        <f>IF(野球ねっとCSV貼付!T118="部員",野球ねっとCSV貼付!Z118,"")</f>
        <v/>
      </c>
      <c r="O118" s="196"/>
      <c r="P118" s="194" t="str">
        <f>IF(野球ねっとCSV貼付!T118="部員",野球ねっとCSV貼付!W118,"")</f>
        <v/>
      </c>
      <c r="Q118" s="194" t="str">
        <f>IF(野球ねっとCSV貼付!T118="部員",野球ねっとCSV貼付!X118,"")</f>
        <v/>
      </c>
      <c r="R118" s="197"/>
    </row>
    <row r="119" spans="1:18" ht="15">
      <c r="A119" s="194"/>
      <c r="B119" s="195" t="str">
        <f>IF(野球ねっとCSV貼付!T119="部員",野球ねっとCSV貼付!I119,"")</f>
        <v/>
      </c>
      <c r="C119" s="196" t="str">
        <f>IF(野球ねっとCSV貼付!T119="部員",野球ねっとCSV貼付!J119,"")</f>
        <v/>
      </c>
      <c r="D119" s="196" t="str">
        <f t="shared" si="1"/>
        <v/>
      </c>
      <c r="E119" s="205" t="b">
        <f>IF(野球ねっとCSV貼付!T119="部員",IF(野球ねっとCSV貼付!P119="選手","選手","記録員"))</f>
        <v>0</v>
      </c>
      <c r="F119" s="206" t="str">
        <f>IF(野球ねっとCSV貼付!T119="部員",野球ねっとCSV貼付!AD119,"")</f>
        <v/>
      </c>
      <c r="G119" s="204" t="str">
        <f>IF(野球ねっとCSV貼付!T119="部員",野球ねっとCSV貼付!M119,"")</f>
        <v/>
      </c>
      <c r="H119" s="209" t="str">
        <f>IF(野球ねっとCSV貼付!T119="部員",野球ねっとCSV貼付!L119,"")</f>
        <v/>
      </c>
      <c r="I119" s="197"/>
      <c r="J119" s="196"/>
      <c r="K119" s="197" t="str">
        <f>IF(野球ねっとCSV貼付!T119="部員",野球ねっとCSV貼付!C119,"")</f>
        <v/>
      </c>
      <c r="L119" s="197"/>
      <c r="M119" s="197" t="str">
        <f>IF(野球ねっとCSV貼付!T119="部員",野球ねっとCSV貼付!Y119,"")</f>
        <v/>
      </c>
      <c r="N119" s="197" t="str">
        <f>IF(野球ねっとCSV貼付!T119="部員",野球ねっとCSV貼付!Z119,"")</f>
        <v/>
      </c>
      <c r="O119" s="196"/>
      <c r="P119" s="194" t="str">
        <f>IF(野球ねっとCSV貼付!T119="部員",野球ねっとCSV貼付!W119,"")</f>
        <v/>
      </c>
      <c r="Q119" s="194" t="str">
        <f>IF(野球ねっとCSV貼付!T119="部員",野球ねっとCSV貼付!X119,"")</f>
        <v/>
      </c>
      <c r="R119" s="197"/>
    </row>
    <row r="120" spans="1:18" ht="15">
      <c r="A120" s="194"/>
      <c r="B120" s="195" t="str">
        <f>IF(野球ねっとCSV貼付!T120="部員",野球ねっとCSV貼付!I120,"")</f>
        <v/>
      </c>
      <c r="C120" s="196" t="str">
        <f>IF(野球ねっとCSV貼付!T120="部員",野球ねっとCSV貼付!J120,"")</f>
        <v/>
      </c>
      <c r="D120" s="196" t="str">
        <f t="shared" si="1"/>
        <v/>
      </c>
      <c r="E120" s="205" t="b">
        <f>IF(野球ねっとCSV貼付!T120="部員",IF(野球ねっとCSV貼付!P120="選手","選手","記録員"))</f>
        <v>0</v>
      </c>
      <c r="F120" s="206" t="str">
        <f>IF(野球ねっとCSV貼付!T120="部員",野球ねっとCSV貼付!AD120,"")</f>
        <v/>
      </c>
      <c r="G120" s="204" t="str">
        <f>IF(野球ねっとCSV貼付!T120="部員",野球ねっとCSV貼付!M120,"")</f>
        <v/>
      </c>
      <c r="H120" s="209" t="str">
        <f>IF(野球ねっとCSV貼付!T120="部員",野球ねっとCSV貼付!L120,"")</f>
        <v/>
      </c>
      <c r="I120" s="197"/>
      <c r="J120" s="196"/>
      <c r="K120" s="197" t="str">
        <f>IF(野球ねっとCSV貼付!T120="部員",野球ねっとCSV貼付!C120,"")</f>
        <v/>
      </c>
      <c r="L120" s="197"/>
      <c r="M120" s="197" t="str">
        <f>IF(野球ねっとCSV貼付!T120="部員",野球ねっとCSV貼付!Y120,"")</f>
        <v/>
      </c>
      <c r="N120" s="197" t="str">
        <f>IF(野球ねっとCSV貼付!T120="部員",野球ねっとCSV貼付!Z120,"")</f>
        <v/>
      </c>
      <c r="O120" s="196"/>
      <c r="P120" s="194" t="str">
        <f>IF(野球ねっとCSV貼付!T120="部員",野球ねっとCSV貼付!W120,"")</f>
        <v/>
      </c>
      <c r="Q120" s="194" t="str">
        <f>IF(野球ねっとCSV貼付!T120="部員",野球ねっとCSV貼付!X120,"")</f>
        <v/>
      </c>
      <c r="R120" s="197"/>
    </row>
    <row r="121" spans="1:18" ht="15">
      <c r="A121" s="194"/>
      <c r="B121" s="195" t="str">
        <f>IF(野球ねっとCSV貼付!T121="部員",野球ねっとCSV貼付!I121,"")</f>
        <v/>
      </c>
      <c r="C121" s="196" t="str">
        <f>IF(野球ねっとCSV貼付!T121="部員",野球ねっとCSV貼付!J121,"")</f>
        <v/>
      </c>
      <c r="D121" s="196" t="str">
        <f t="shared" si="1"/>
        <v/>
      </c>
      <c r="E121" s="205" t="b">
        <f>IF(野球ねっとCSV貼付!T121="部員",IF(野球ねっとCSV貼付!P121="選手","選手","記録員"))</f>
        <v>0</v>
      </c>
      <c r="F121" s="206" t="str">
        <f>IF(野球ねっとCSV貼付!T121="部員",野球ねっとCSV貼付!AD121,"")</f>
        <v/>
      </c>
      <c r="G121" s="204" t="str">
        <f>IF(野球ねっとCSV貼付!T121="部員",野球ねっとCSV貼付!M121,"")</f>
        <v/>
      </c>
      <c r="H121" s="209" t="str">
        <f>IF(野球ねっとCSV貼付!T121="部員",野球ねっとCSV貼付!L121,"")</f>
        <v/>
      </c>
      <c r="I121" s="197"/>
      <c r="J121" s="196"/>
      <c r="K121" s="197" t="str">
        <f>IF(野球ねっとCSV貼付!T121="部員",野球ねっとCSV貼付!C121,"")</f>
        <v/>
      </c>
      <c r="L121" s="197"/>
      <c r="M121" s="197" t="str">
        <f>IF(野球ねっとCSV貼付!T121="部員",野球ねっとCSV貼付!Y121,"")</f>
        <v/>
      </c>
      <c r="N121" s="197" t="str">
        <f>IF(野球ねっとCSV貼付!T121="部員",野球ねっとCSV貼付!Z121,"")</f>
        <v/>
      </c>
      <c r="O121" s="196"/>
      <c r="P121" s="194" t="str">
        <f>IF(野球ねっとCSV貼付!T121="部員",野球ねっとCSV貼付!W121,"")</f>
        <v/>
      </c>
      <c r="Q121" s="194" t="str">
        <f>IF(野球ねっとCSV貼付!T121="部員",野球ねっとCSV貼付!X121,"")</f>
        <v/>
      </c>
      <c r="R121" s="197"/>
    </row>
    <row r="122" spans="1:18" ht="15">
      <c r="A122" s="194"/>
      <c r="B122" s="195" t="str">
        <f>IF(野球ねっとCSV貼付!T122="部員",野球ねっとCSV貼付!I122,"")</f>
        <v/>
      </c>
      <c r="C122" s="196" t="str">
        <f>IF(野球ねっとCSV貼付!T122="部員",野球ねっとCSV貼付!J122,"")</f>
        <v/>
      </c>
      <c r="D122" s="196" t="str">
        <f t="shared" si="1"/>
        <v/>
      </c>
      <c r="E122" s="205" t="b">
        <f>IF(野球ねっとCSV貼付!T122="部員",IF(野球ねっとCSV貼付!P122="選手","選手","記録員"))</f>
        <v>0</v>
      </c>
      <c r="F122" s="206" t="str">
        <f>IF(野球ねっとCSV貼付!T122="部員",野球ねっとCSV貼付!AD122,"")</f>
        <v/>
      </c>
      <c r="G122" s="204" t="str">
        <f>IF(野球ねっとCSV貼付!T122="部員",野球ねっとCSV貼付!M122,"")</f>
        <v/>
      </c>
      <c r="H122" s="209" t="str">
        <f>IF(野球ねっとCSV貼付!T122="部員",野球ねっとCSV貼付!L122,"")</f>
        <v/>
      </c>
      <c r="I122" s="197"/>
      <c r="J122" s="196"/>
      <c r="K122" s="197" t="str">
        <f>IF(野球ねっとCSV貼付!T122="部員",野球ねっとCSV貼付!C122,"")</f>
        <v/>
      </c>
      <c r="L122" s="197"/>
      <c r="M122" s="197" t="str">
        <f>IF(野球ねっとCSV貼付!T122="部員",野球ねっとCSV貼付!Y122,"")</f>
        <v/>
      </c>
      <c r="N122" s="197" t="str">
        <f>IF(野球ねっとCSV貼付!T122="部員",野球ねっとCSV貼付!Z122,"")</f>
        <v/>
      </c>
      <c r="O122" s="196"/>
      <c r="P122" s="194" t="str">
        <f>IF(野球ねっとCSV貼付!T122="部員",野球ねっとCSV貼付!W122,"")</f>
        <v/>
      </c>
      <c r="Q122" s="194" t="str">
        <f>IF(野球ねっとCSV貼付!T122="部員",野球ねっとCSV貼付!X122,"")</f>
        <v/>
      </c>
      <c r="R122" s="197"/>
    </row>
    <row r="123" spans="1:18" ht="15">
      <c r="A123" s="194"/>
      <c r="B123" s="195" t="str">
        <f>IF(野球ねっとCSV貼付!T123="部員",野球ねっとCSV貼付!I123,"")</f>
        <v/>
      </c>
      <c r="C123" s="196" t="str">
        <f>IF(野球ねっとCSV貼付!T123="部員",野球ねっとCSV貼付!J123,"")</f>
        <v/>
      </c>
      <c r="D123" s="196" t="str">
        <f t="shared" si="1"/>
        <v/>
      </c>
      <c r="E123" s="205" t="b">
        <f>IF(野球ねっとCSV貼付!T123="部員",IF(野球ねっとCSV貼付!P123="選手","選手","記録員"))</f>
        <v>0</v>
      </c>
      <c r="F123" s="206" t="str">
        <f>IF(野球ねっとCSV貼付!T123="部員",野球ねっとCSV貼付!AD123,"")</f>
        <v/>
      </c>
      <c r="G123" s="204" t="str">
        <f>IF(野球ねっとCSV貼付!T123="部員",野球ねっとCSV貼付!M123,"")</f>
        <v/>
      </c>
      <c r="H123" s="209" t="str">
        <f>IF(野球ねっとCSV貼付!T123="部員",野球ねっとCSV貼付!L123,"")</f>
        <v/>
      </c>
      <c r="I123" s="197"/>
      <c r="J123" s="196"/>
      <c r="K123" s="197" t="str">
        <f>IF(野球ねっとCSV貼付!T123="部員",野球ねっとCSV貼付!C123,"")</f>
        <v/>
      </c>
      <c r="L123" s="197"/>
      <c r="M123" s="197" t="str">
        <f>IF(野球ねっとCSV貼付!T123="部員",野球ねっとCSV貼付!Y123,"")</f>
        <v/>
      </c>
      <c r="N123" s="197" t="str">
        <f>IF(野球ねっとCSV貼付!T123="部員",野球ねっとCSV貼付!Z123,"")</f>
        <v/>
      </c>
      <c r="O123" s="196"/>
      <c r="P123" s="194" t="str">
        <f>IF(野球ねっとCSV貼付!T123="部員",野球ねっとCSV貼付!W123,"")</f>
        <v/>
      </c>
      <c r="Q123" s="194" t="str">
        <f>IF(野球ねっとCSV貼付!T123="部員",野球ねっとCSV貼付!X123,"")</f>
        <v/>
      </c>
      <c r="R123" s="197"/>
    </row>
    <row r="124" spans="1:18" ht="15">
      <c r="A124" s="194"/>
      <c r="B124" s="195" t="str">
        <f>IF(野球ねっとCSV貼付!T124="部員",野球ねっとCSV貼付!I124,"")</f>
        <v/>
      </c>
      <c r="C124" s="196" t="str">
        <f>IF(野球ねっとCSV貼付!T124="部員",野球ねっとCSV貼付!J124,"")</f>
        <v/>
      </c>
      <c r="D124" s="196" t="str">
        <f t="shared" si="1"/>
        <v/>
      </c>
      <c r="E124" s="205" t="b">
        <f>IF(野球ねっとCSV貼付!T124="部員",IF(野球ねっとCSV貼付!P124="選手","選手","記録員"))</f>
        <v>0</v>
      </c>
      <c r="F124" s="206" t="str">
        <f>IF(野球ねっとCSV貼付!T124="部員",野球ねっとCSV貼付!AD124,"")</f>
        <v/>
      </c>
      <c r="G124" s="204" t="str">
        <f>IF(野球ねっとCSV貼付!T124="部員",野球ねっとCSV貼付!M124,"")</f>
        <v/>
      </c>
      <c r="H124" s="209" t="str">
        <f>IF(野球ねっとCSV貼付!T124="部員",野球ねっとCSV貼付!L124,"")</f>
        <v/>
      </c>
      <c r="I124" s="197"/>
      <c r="J124" s="196"/>
      <c r="K124" s="197" t="str">
        <f>IF(野球ねっとCSV貼付!T124="部員",野球ねっとCSV貼付!C124,"")</f>
        <v/>
      </c>
      <c r="L124" s="197"/>
      <c r="M124" s="197" t="str">
        <f>IF(野球ねっとCSV貼付!T124="部員",野球ねっとCSV貼付!Y124,"")</f>
        <v/>
      </c>
      <c r="N124" s="197" t="str">
        <f>IF(野球ねっとCSV貼付!T124="部員",野球ねっとCSV貼付!Z124,"")</f>
        <v/>
      </c>
      <c r="O124" s="196"/>
      <c r="P124" s="194" t="str">
        <f>IF(野球ねっとCSV貼付!T124="部員",野球ねっとCSV貼付!W124,"")</f>
        <v/>
      </c>
      <c r="Q124" s="194" t="str">
        <f>IF(野球ねっとCSV貼付!T124="部員",野球ねっとCSV貼付!X124,"")</f>
        <v/>
      </c>
      <c r="R124" s="197"/>
    </row>
    <row r="125" spans="1:18" ht="15">
      <c r="A125" s="194"/>
      <c r="B125" s="195" t="str">
        <f>IF(野球ねっとCSV貼付!T125="部員",野球ねっとCSV貼付!I125,"")</f>
        <v/>
      </c>
      <c r="C125" s="196" t="str">
        <f>IF(野球ねっとCSV貼付!T125="部員",野球ねっとCSV貼付!J125,"")</f>
        <v/>
      </c>
      <c r="D125" s="196" t="str">
        <f t="shared" si="1"/>
        <v/>
      </c>
      <c r="E125" s="205" t="b">
        <f>IF(野球ねっとCSV貼付!T125="部員",IF(野球ねっとCSV貼付!P125="選手","選手","記録員"))</f>
        <v>0</v>
      </c>
      <c r="F125" s="206" t="str">
        <f>IF(野球ねっとCSV貼付!T125="部員",野球ねっとCSV貼付!AD125,"")</f>
        <v/>
      </c>
      <c r="G125" s="204" t="str">
        <f>IF(野球ねっとCSV貼付!T125="部員",野球ねっとCSV貼付!M125,"")</f>
        <v/>
      </c>
      <c r="H125" s="209" t="str">
        <f>IF(野球ねっとCSV貼付!T125="部員",野球ねっとCSV貼付!L125,"")</f>
        <v/>
      </c>
      <c r="I125" s="197"/>
      <c r="J125" s="196"/>
      <c r="K125" s="197" t="str">
        <f>IF(野球ねっとCSV貼付!T125="部員",野球ねっとCSV貼付!C125,"")</f>
        <v/>
      </c>
      <c r="L125" s="197"/>
      <c r="M125" s="197" t="str">
        <f>IF(野球ねっとCSV貼付!T125="部員",野球ねっとCSV貼付!Y125,"")</f>
        <v/>
      </c>
      <c r="N125" s="197" t="str">
        <f>IF(野球ねっとCSV貼付!T125="部員",野球ねっとCSV貼付!Z125,"")</f>
        <v/>
      </c>
      <c r="O125" s="196"/>
      <c r="P125" s="194" t="str">
        <f>IF(野球ねっとCSV貼付!T125="部員",野球ねっとCSV貼付!W125,"")</f>
        <v/>
      </c>
      <c r="Q125" s="194" t="str">
        <f>IF(野球ねっとCSV貼付!T125="部員",野球ねっとCSV貼付!X125,"")</f>
        <v/>
      </c>
      <c r="R125" s="197"/>
    </row>
    <row r="126" spans="1:18" ht="15">
      <c r="A126" s="194"/>
      <c r="B126" s="195" t="str">
        <f>IF(野球ねっとCSV貼付!T126="部員",野球ねっとCSV貼付!I126,"")</f>
        <v/>
      </c>
      <c r="C126" s="196" t="str">
        <f>IF(野球ねっとCSV貼付!T126="部員",野球ねっとCSV貼付!J126,"")</f>
        <v/>
      </c>
      <c r="D126" s="196" t="str">
        <f t="shared" si="1"/>
        <v/>
      </c>
      <c r="E126" s="205" t="b">
        <f>IF(野球ねっとCSV貼付!T126="部員",IF(野球ねっとCSV貼付!P126="選手","選手","記録員"))</f>
        <v>0</v>
      </c>
      <c r="F126" s="206" t="str">
        <f>IF(野球ねっとCSV貼付!T126="部員",野球ねっとCSV貼付!AD126,"")</f>
        <v/>
      </c>
      <c r="G126" s="204" t="str">
        <f>IF(野球ねっとCSV貼付!T126="部員",野球ねっとCSV貼付!M126,"")</f>
        <v/>
      </c>
      <c r="H126" s="209" t="str">
        <f>IF(野球ねっとCSV貼付!T126="部員",野球ねっとCSV貼付!L126,"")</f>
        <v/>
      </c>
      <c r="I126" s="197"/>
      <c r="J126" s="196"/>
      <c r="K126" s="197" t="str">
        <f>IF(野球ねっとCSV貼付!T126="部員",野球ねっとCSV貼付!C126,"")</f>
        <v/>
      </c>
      <c r="L126" s="197"/>
      <c r="M126" s="197" t="str">
        <f>IF(野球ねっとCSV貼付!T126="部員",野球ねっとCSV貼付!Y126,"")</f>
        <v/>
      </c>
      <c r="N126" s="197" t="str">
        <f>IF(野球ねっとCSV貼付!T126="部員",野球ねっとCSV貼付!Z126,"")</f>
        <v/>
      </c>
      <c r="O126" s="196"/>
      <c r="P126" s="194" t="str">
        <f>IF(野球ねっとCSV貼付!T126="部員",野球ねっとCSV貼付!W126,"")</f>
        <v/>
      </c>
      <c r="Q126" s="194" t="str">
        <f>IF(野球ねっとCSV貼付!T126="部員",野球ねっとCSV貼付!X126,"")</f>
        <v/>
      </c>
      <c r="R126" s="197"/>
    </row>
    <row r="127" spans="1:18" ht="15">
      <c r="A127" s="194"/>
      <c r="B127" s="195" t="str">
        <f>IF(野球ねっとCSV貼付!T127="部員",野球ねっとCSV貼付!I127,"")</f>
        <v/>
      </c>
      <c r="C127" s="196" t="str">
        <f>IF(野球ねっとCSV貼付!T127="部員",野球ねっとCSV貼付!J127,"")</f>
        <v/>
      </c>
      <c r="D127" s="196" t="str">
        <f t="shared" si="1"/>
        <v/>
      </c>
      <c r="E127" s="205" t="b">
        <f>IF(野球ねっとCSV貼付!T127="部員",IF(野球ねっとCSV貼付!P127="選手","選手","記録員"))</f>
        <v>0</v>
      </c>
      <c r="F127" s="206" t="str">
        <f>IF(野球ねっとCSV貼付!T127="部員",野球ねっとCSV貼付!AD127,"")</f>
        <v/>
      </c>
      <c r="G127" s="204" t="str">
        <f>IF(野球ねっとCSV貼付!T127="部員",野球ねっとCSV貼付!M127,"")</f>
        <v/>
      </c>
      <c r="H127" s="209" t="str">
        <f>IF(野球ねっとCSV貼付!T127="部員",野球ねっとCSV貼付!L127,"")</f>
        <v/>
      </c>
      <c r="I127" s="197"/>
      <c r="J127" s="196"/>
      <c r="K127" s="197" t="str">
        <f>IF(野球ねっとCSV貼付!T127="部員",野球ねっとCSV貼付!C127,"")</f>
        <v/>
      </c>
      <c r="L127" s="197"/>
      <c r="M127" s="197" t="str">
        <f>IF(野球ねっとCSV貼付!T127="部員",野球ねっとCSV貼付!Y127,"")</f>
        <v/>
      </c>
      <c r="N127" s="197" t="str">
        <f>IF(野球ねっとCSV貼付!T127="部員",野球ねっとCSV貼付!Z127,"")</f>
        <v/>
      </c>
      <c r="O127" s="196"/>
      <c r="P127" s="194" t="str">
        <f>IF(野球ねっとCSV貼付!T127="部員",野球ねっとCSV貼付!W127,"")</f>
        <v/>
      </c>
      <c r="Q127" s="194" t="str">
        <f>IF(野球ねっとCSV貼付!T127="部員",野球ねっとCSV貼付!X127,"")</f>
        <v/>
      </c>
      <c r="R127" s="197"/>
    </row>
    <row r="128" spans="1:18" ht="15">
      <c r="A128" s="194"/>
      <c r="B128" s="195" t="str">
        <f>IF(野球ねっとCSV貼付!T128="部員",野球ねっとCSV貼付!I128,"")</f>
        <v/>
      </c>
      <c r="C128" s="196" t="str">
        <f>IF(野球ねっとCSV貼付!T128="部員",野球ねっとCSV貼付!J128,"")</f>
        <v/>
      </c>
      <c r="D128" s="196" t="str">
        <f t="shared" si="1"/>
        <v/>
      </c>
      <c r="E128" s="205" t="b">
        <f>IF(野球ねっとCSV貼付!T128="部員",IF(野球ねっとCSV貼付!P128="選手","選手","記録員"))</f>
        <v>0</v>
      </c>
      <c r="F128" s="206" t="str">
        <f>IF(野球ねっとCSV貼付!T128="部員",野球ねっとCSV貼付!AD128,"")</f>
        <v/>
      </c>
      <c r="G128" s="204" t="str">
        <f>IF(野球ねっとCSV貼付!T128="部員",野球ねっとCSV貼付!M128,"")</f>
        <v/>
      </c>
      <c r="H128" s="209" t="str">
        <f>IF(野球ねっとCSV貼付!T128="部員",野球ねっとCSV貼付!L128,"")</f>
        <v/>
      </c>
      <c r="I128" s="197"/>
      <c r="J128" s="196"/>
      <c r="K128" s="197" t="str">
        <f>IF(野球ねっとCSV貼付!T128="部員",野球ねっとCSV貼付!C128,"")</f>
        <v/>
      </c>
      <c r="L128" s="197"/>
      <c r="M128" s="197" t="str">
        <f>IF(野球ねっとCSV貼付!T128="部員",野球ねっとCSV貼付!Y128,"")</f>
        <v/>
      </c>
      <c r="N128" s="197" t="str">
        <f>IF(野球ねっとCSV貼付!T128="部員",野球ねっとCSV貼付!Z128,"")</f>
        <v/>
      </c>
      <c r="O128" s="196"/>
      <c r="P128" s="194" t="str">
        <f>IF(野球ねっとCSV貼付!T128="部員",野球ねっとCSV貼付!W128,"")</f>
        <v/>
      </c>
      <c r="Q128" s="194" t="str">
        <f>IF(野球ねっとCSV貼付!T128="部員",野球ねっとCSV貼付!X128,"")</f>
        <v/>
      </c>
      <c r="R128" s="197"/>
    </row>
    <row r="129" spans="1:18" ht="15">
      <c r="A129" s="194"/>
      <c r="B129" s="195" t="str">
        <f>IF(野球ねっとCSV貼付!T129="部員",野球ねっとCSV貼付!I129,"")</f>
        <v/>
      </c>
      <c r="C129" s="196" t="str">
        <f>IF(野球ねっとCSV貼付!T129="部員",野球ねっとCSV貼付!J129,"")</f>
        <v/>
      </c>
      <c r="D129" s="196" t="str">
        <f t="shared" si="1"/>
        <v/>
      </c>
      <c r="E129" s="205" t="b">
        <f>IF(野球ねっとCSV貼付!T129="部員",IF(野球ねっとCSV貼付!P129="選手","選手","記録員"))</f>
        <v>0</v>
      </c>
      <c r="F129" s="206" t="str">
        <f>IF(野球ねっとCSV貼付!T129="部員",野球ねっとCSV貼付!AD129,"")</f>
        <v/>
      </c>
      <c r="G129" s="204" t="str">
        <f>IF(野球ねっとCSV貼付!T129="部員",野球ねっとCSV貼付!M129,"")</f>
        <v/>
      </c>
      <c r="H129" s="209" t="str">
        <f>IF(野球ねっとCSV貼付!T129="部員",野球ねっとCSV貼付!L129,"")</f>
        <v/>
      </c>
      <c r="I129" s="197"/>
      <c r="J129" s="196"/>
      <c r="K129" s="197" t="str">
        <f>IF(野球ねっとCSV貼付!T129="部員",野球ねっとCSV貼付!C129,"")</f>
        <v/>
      </c>
      <c r="L129" s="197"/>
      <c r="M129" s="197" t="str">
        <f>IF(野球ねっとCSV貼付!T129="部員",野球ねっとCSV貼付!Y129,"")</f>
        <v/>
      </c>
      <c r="N129" s="197" t="str">
        <f>IF(野球ねっとCSV貼付!T129="部員",野球ねっとCSV貼付!Z129,"")</f>
        <v/>
      </c>
      <c r="O129" s="196"/>
      <c r="P129" s="194" t="str">
        <f>IF(野球ねっとCSV貼付!T129="部員",野球ねっとCSV貼付!W129,"")</f>
        <v/>
      </c>
      <c r="Q129" s="194" t="str">
        <f>IF(野球ねっとCSV貼付!T129="部員",野球ねっとCSV貼付!X129,"")</f>
        <v/>
      </c>
      <c r="R129" s="197"/>
    </row>
    <row r="130" spans="1:18" ht="15">
      <c r="A130" s="194"/>
      <c r="B130" s="195" t="str">
        <f>IF(野球ねっとCSV貼付!T130="部員",野球ねっとCSV貼付!I130,"")</f>
        <v/>
      </c>
      <c r="C130" s="196" t="str">
        <f>IF(野球ねっとCSV貼付!T130="部員",野球ねっとCSV貼付!J130,"")</f>
        <v/>
      </c>
      <c r="D130" s="196" t="str">
        <f t="shared" si="1"/>
        <v/>
      </c>
      <c r="E130" s="205" t="b">
        <f>IF(野球ねっとCSV貼付!T130="部員",IF(野球ねっとCSV貼付!P130="選手","選手","記録員"))</f>
        <v>0</v>
      </c>
      <c r="F130" s="206" t="str">
        <f>IF(野球ねっとCSV貼付!T130="部員",野球ねっとCSV貼付!AD130,"")</f>
        <v/>
      </c>
      <c r="G130" s="204" t="str">
        <f>IF(野球ねっとCSV貼付!T130="部員",野球ねっとCSV貼付!M130,"")</f>
        <v/>
      </c>
      <c r="H130" s="209" t="str">
        <f>IF(野球ねっとCSV貼付!T130="部員",野球ねっとCSV貼付!L130,"")</f>
        <v/>
      </c>
      <c r="I130" s="197"/>
      <c r="J130" s="196"/>
      <c r="K130" s="197" t="str">
        <f>IF(野球ねっとCSV貼付!T130="部員",野球ねっとCSV貼付!C130,"")</f>
        <v/>
      </c>
      <c r="L130" s="197"/>
      <c r="M130" s="197" t="str">
        <f>IF(野球ねっとCSV貼付!T130="部員",野球ねっとCSV貼付!Y130,"")</f>
        <v/>
      </c>
      <c r="N130" s="197" t="str">
        <f>IF(野球ねっとCSV貼付!T130="部員",野球ねっとCSV貼付!Z130,"")</f>
        <v/>
      </c>
      <c r="O130" s="196"/>
      <c r="P130" s="194" t="str">
        <f>IF(野球ねっとCSV貼付!T130="部員",野球ねっとCSV貼付!W130,"")</f>
        <v/>
      </c>
      <c r="Q130" s="194" t="str">
        <f>IF(野球ねっとCSV貼付!T130="部員",野球ねっとCSV貼付!X130,"")</f>
        <v/>
      </c>
      <c r="R130" s="197"/>
    </row>
    <row r="131" spans="1:18" ht="15">
      <c r="A131" s="194"/>
      <c r="B131" s="195" t="str">
        <f>IF(野球ねっとCSV貼付!T131="部員",野球ねっとCSV貼付!I131,"")</f>
        <v/>
      </c>
      <c r="C131" s="196" t="str">
        <f>IF(野球ねっとCSV貼付!T131="部員",野球ねっとCSV貼付!J131,"")</f>
        <v/>
      </c>
      <c r="D131" s="196" t="str">
        <f t="shared" ref="D131:D135" si="2">B131</f>
        <v/>
      </c>
      <c r="E131" s="205" t="b">
        <f>IF(野球ねっとCSV貼付!T131="部員",IF(野球ねっとCSV貼付!P131="選手","選手","記録員"))</f>
        <v>0</v>
      </c>
      <c r="F131" s="206" t="str">
        <f>IF(野球ねっとCSV貼付!T131="部員",野球ねっとCSV貼付!AD131,"")</f>
        <v/>
      </c>
      <c r="G131" s="204" t="str">
        <f>IF(野球ねっとCSV貼付!T131="部員",野球ねっとCSV貼付!M131,"")</f>
        <v/>
      </c>
      <c r="H131" s="209" t="str">
        <f>IF(野球ねっとCSV貼付!T131="部員",野球ねっとCSV貼付!L131,"")</f>
        <v/>
      </c>
      <c r="I131" s="197"/>
      <c r="J131" s="196"/>
      <c r="K131" s="197" t="str">
        <f>IF(野球ねっとCSV貼付!T131="部員",野球ねっとCSV貼付!C131,"")</f>
        <v/>
      </c>
      <c r="L131" s="197"/>
      <c r="M131" s="197" t="str">
        <f>IF(野球ねっとCSV貼付!T131="部員",野球ねっとCSV貼付!Y131,"")</f>
        <v/>
      </c>
      <c r="N131" s="197" t="str">
        <f>IF(野球ねっとCSV貼付!T131="部員",野球ねっとCSV貼付!Z131,"")</f>
        <v/>
      </c>
      <c r="O131" s="196"/>
      <c r="P131" s="194" t="str">
        <f>IF(野球ねっとCSV貼付!T131="部員",野球ねっとCSV貼付!W131,"")</f>
        <v/>
      </c>
      <c r="Q131" s="194" t="str">
        <f>IF(野球ねっとCSV貼付!T131="部員",野球ねっとCSV貼付!X131,"")</f>
        <v/>
      </c>
      <c r="R131" s="197"/>
    </row>
    <row r="132" spans="1:18" ht="15">
      <c r="A132" s="194"/>
      <c r="B132" s="195" t="str">
        <f>IF(野球ねっとCSV貼付!T132="部員",野球ねっとCSV貼付!I132,"")</f>
        <v/>
      </c>
      <c r="C132" s="196" t="str">
        <f>IF(野球ねっとCSV貼付!T132="部員",野球ねっとCSV貼付!J132,"")</f>
        <v/>
      </c>
      <c r="D132" s="196" t="str">
        <f t="shared" si="2"/>
        <v/>
      </c>
      <c r="E132" s="205" t="b">
        <f>IF(野球ねっとCSV貼付!T132="部員",IF(野球ねっとCSV貼付!P132="選手","選手","記録員"))</f>
        <v>0</v>
      </c>
      <c r="F132" s="206" t="str">
        <f>IF(野球ねっとCSV貼付!T132="部員",野球ねっとCSV貼付!AD132,"")</f>
        <v/>
      </c>
      <c r="G132" s="204" t="str">
        <f>IF(野球ねっとCSV貼付!T132="部員",野球ねっとCSV貼付!M132,"")</f>
        <v/>
      </c>
      <c r="H132" s="209" t="str">
        <f>IF(野球ねっとCSV貼付!T132="部員",野球ねっとCSV貼付!L132,"")</f>
        <v/>
      </c>
      <c r="I132" s="197"/>
      <c r="J132" s="196"/>
      <c r="K132" s="197" t="str">
        <f>IF(野球ねっとCSV貼付!T132="部員",野球ねっとCSV貼付!C132,"")</f>
        <v/>
      </c>
      <c r="L132" s="197"/>
      <c r="M132" s="197" t="str">
        <f>IF(野球ねっとCSV貼付!T132="部員",野球ねっとCSV貼付!Y132,"")</f>
        <v/>
      </c>
      <c r="N132" s="197" t="str">
        <f>IF(野球ねっとCSV貼付!T132="部員",野球ねっとCSV貼付!Z132,"")</f>
        <v/>
      </c>
      <c r="O132" s="196"/>
      <c r="P132" s="194" t="str">
        <f>IF(野球ねっとCSV貼付!T132="部員",野球ねっとCSV貼付!W132,"")</f>
        <v/>
      </c>
      <c r="Q132" s="194" t="str">
        <f>IF(野球ねっとCSV貼付!T132="部員",野球ねっとCSV貼付!X132,"")</f>
        <v/>
      </c>
      <c r="R132" s="197"/>
    </row>
    <row r="133" spans="1:18" ht="15">
      <c r="A133" s="194"/>
      <c r="B133" s="195" t="str">
        <f>IF(野球ねっとCSV貼付!T133="部員",野球ねっとCSV貼付!I133,"")</f>
        <v/>
      </c>
      <c r="C133" s="196" t="str">
        <f>IF(野球ねっとCSV貼付!T133="部員",野球ねっとCSV貼付!J133,"")</f>
        <v/>
      </c>
      <c r="D133" s="196" t="str">
        <f t="shared" si="2"/>
        <v/>
      </c>
      <c r="E133" s="205" t="b">
        <f>IF(野球ねっとCSV貼付!T133="部員",IF(野球ねっとCSV貼付!P133="選手","選手","記録員"))</f>
        <v>0</v>
      </c>
      <c r="F133" s="206" t="str">
        <f>IF(野球ねっとCSV貼付!T133="部員",野球ねっとCSV貼付!AD133,"")</f>
        <v/>
      </c>
      <c r="G133" s="204" t="str">
        <f>IF(野球ねっとCSV貼付!T133="部員",野球ねっとCSV貼付!M133,"")</f>
        <v/>
      </c>
      <c r="H133" s="209" t="str">
        <f>IF(野球ねっとCSV貼付!T133="部員",野球ねっとCSV貼付!L133,"")</f>
        <v/>
      </c>
      <c r="I133" s="197"/>
      <c r="J133" s="196"/>
      <c r="K133" s="197" t="str">
        <f>IF(野球ねっとCSV貼付!T133="部員",野球ねっとCSV貼付!C133,"")</f>
        <v/>
      </c>
      <c r="L133" s="197"/>
      <c r="M133" s="197" t="str">
        <f>IF(野球ねっとCSV貼付!T133="部員",野球ねっとCSV貼付!Y133,"")</f>
        <v/>
      </c>
      <c r="N133" s="197" t="str">
        <f>IF(野球ねっとCSV貼付!T133="部員",野球ねっとCSV貼付!Z133,"")</f>
        <v/>
      </c>
      <c r="O133" s="196"/>
      <c r="P133" s="194" t="str">
        <f>IF(野球ねっとCSV貼付!T133="部員",野球ねっとCSV貼付!W133,"")</f>
        <v/>
      </c>
      <c r="Q133" s="194" t="str">
        <f>IF(野球ねっとCSV貼付!T133="部員",野球ねっとCSV貼付!X133,"")</f>
        <v/>
      </c>
      <c r="R133" s="197"/>
    </row>
    <row r="134" spans="1:18" ht="15">
      <c r="A134" s="194"/>
      <c r="B134" s="195" t="str">
        <f>IF(野球ねっとCSV貼付!T134="部員",野球ねっとCSV貼付!I134,"")</f>
        <v/>
      </c>
      <c r="C134" s="196" t="str">
        <f>IF(野球ねっとCSV貼付!T134="部員",野球ねっとCSV貼付!J134,"")</f>
        <v/>
      </c>
      <c r="D134" s="196" t="str">
        <f t="shared" si="2"/>
        <v/>
      </c>
      <c r="E134" s="205" t="b">
        <f>IF(野球ねっとCSV貼付!T134="部員",IF(野球ねっとCSV貼付!P134="選手","選手","記録員"))</f>
        <v>0</v>
      </c>
      <c r="F134" s="206" t="str">
        <f>IF(野球ねっとCSV貼付!T134="部員",野球ねっとCSV貼付!AD134,"")</f>
        <v/>
      </c>
      <c r="G134" s="204" t="str">
        <f>IF(野球ねっとCSV貼付!T134="部員",野球ねっとCSV貼付!M134,"")</f>
        <v/>
      </c>
      <c r="H134" s="209" t="str">
        <f>IF(野球ねっとCSV貼付!T134="部員",野球ねっとCSV貼付!L134,"")</f>
        <v/>
      </c>
      <c r="I134" s="197"/>
      <c r="J134" s="196"/>
      <c r="K134" s="197" t="str">
        <f>IF(野球ねっとCSV貼付!T134="部員",野球ねっとCSV貼付!C134,"")</f>
        <v/>
      </c>
      <c r="L134" s="197"/>
      <c r="M134" s="197" t="str">
        <f>IF(野球ねっとCSV貼付!T134="部員",野球ねっとCSV貼付!Y134,"")</f>
        <v/>
      </c>
      <c r="N134" s="197" t="str">
        <f>IF(野球ねっとCSV貼付!T134="部員",野球ねっとCSV貼付!Z134,"")</f>
        <v/>
      </c>
      <c r="O134" s="196"/>
      <c r="P134" s="194" t="str">
        <f>IF(野球ねっとCSV貼付!T134="部員",野球ねっとCSV貼付!W134,"")</f>
        <v/>
      </c>
      <c r="Q134" s="194" t="str">
        <f>IF(野球ねっとCSV貼付!T134="部員",野球ねっとCSV貼付!X134,"")</f>
        <v/>
      </c>
      <c r="R134" s="197"/>
    </row>
    <row r="135" spans="1:18" ht="15">
      <c r="A135" s="194"/>
      <c r="B135" s="195" t="str">
        <f>IF(野球ねっとCSV貼付!T135="部員",野球ねっとCSV貼付!I135,"")</f>
        <v/>
      </c>
      <c r="C135" s="196" t="str">
        <f>IF(野球ねっとCSV貼付!T135="部員",野球ねっとCSV貼付!J135,"")</f>
        <v/>
      </c>
      <c r="D135" s="196" t="str">
        <f t="shared" si="2"/>
        <v/>
      </c>
      <c r="E135" s="205" t="b">
        <f>IF(野球ねっとCSV貼付!T135="部員",IF(野球ねっとCSV貼付!P135="選手","選手","記録員"))</f>
        <v>0</v>
      </c>
      <c r="F135" s="206" t="str">
        <f>IF(野球ねっとCSV貼付!T135="部員",野球ねっとCSV貼付!AD135,"")</f>
        <v/>
      </c>
      <c r="G135" s="204" t="str">
        <f>IF(野球ねっとCSV貼付!T135="部員",野球ねっとCSV貼付!M135,"")</f>
        <v/>
      </c>
      <c r="H135" s="209" t="str">
        <f>IF(野球ねっとCSV貼付!T135="部員",野球ねっとCSV貼付!L135,"")</f>
        <v/>
      </c>
      <c r="I135" s="197"/>
      <c r="J135" s="196"/>
      <c r="K135" s="197" t="str">
        <f>IF(野球ねっとCSV貼付!T135="部員",野球ねっとCSV貼付!C135,"")</f>
        <v/>
      </c>
      <c r="L135" s="197"/>
      <c r="M135" s="197" t="str">
        <f>IF(野球ねっとCSV貼付!T135="部員",野球ねっとCSV貼付!Y135,"")</f>
        <v/>
      </c>
      <c r="N135" s="197" t="str">
        <f>IF(野球ねっとCSV貼付!T135="部員",野球ねっとCSV貼付!Z135,"")</f>
        <v/>
      </c>
      <c r="O135" s="196"/>
      <c r="P135" s="194" t="str">
        <f>IF(野球ねっとCSV貼付!T135="部員",野球ねっとCSV貼付!W135,"")</f>
        <v/>
      </c>
      <c r="Q135" s="194" t="str">
        <f>IF(野球ねっとCSV貼付!T135="部員",野球ねっとCSV貼付!X135,"")</f>
        <v/>
      </c>
      <c r="R135" s="197"/>
    </row>
  </sheetData>
  <phoneticPr fontId="4"/>
  <dataValidations count="2">
    <dataValidation type="list" allowBlank="1" showInputMessage="1" showErrorMessage="1" sqref="O2:O135" xr:uid="{00000000-0002-0000-0400-000001000000}">
      <formula1>"投手,捕手,内野手,外野手"</formula1>
    </dataValidation>
    <dataValidation type="list" allowBlank="1" showInputMessage="1" showErrorMessage="1" sqref="I2:I135" xr:uid="{00000000-0002-0000-0400-000002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DG124"/>
  <sheetViews>
    <sheetView zoomScaleNormal="100" workbookViewId="0">
      <selection activeCell="AP2" sqref="AP2:CU3"/>
    </sheetView>
  </sheetViews>
  <sheetFormatPr defaultRowHeight="13.2"/>
  <cols>
    <col min="1" max="1" width="2.59765625" style="97" customWidth="1"/>
    <col min="2" max="2" width="0.69921875" style="98" customWidth="1"/>
    <col min="3" max="106" width="1.19921875" style="98" customWidth="1"/>
    <col min="107" max="107" width="0.69921875" style="98" customWidth="1"/>
    <col min="108" max="108" width="2.59765625" style="98" customWidth="1"/>
    <col min="109" max="256" width="9" style="98"/>
    <col min="257" max="257" width="2.59765625" style="98" customWidth="1"/>
    <col min="258" max="258" width="0.69921875" style="98" customWidth="1"/>
    <col min="259" max="362" width="1.19921875" style="98" customWidth="1"/>
    <col min="363" max="363" width="0.69921875" style="98" customWidth="1"/>
    <col min="364" max="364" width="2.59765625" style="98" customWidth="1"/>
    <col min="365" max="512" width="9" style="98"/>
    <col min="513" max="513" width="2.59765625" style="98" customWidth="1"/>
    <col min="514" max="514" width="0.69921875" style="98" customWidth="1"/>
    <col min="515" max="618" width="1.19921875" style="98" customWidth="1"/>
    <col min="619" max="619" width="0.69921875" style="98" customWidth="1"/>
    <col min="620" max="620" width="2.59765625" style="98" customWidth="1"/>
    <col min="621" max="768" width="9" style="98"/>
    <col min="769" max="769" width="2.59765625" style="98" customWidth="1"/>
    <col min="770" max="770" width="0.69921875" style="98" customWidth="1"/>
    <col min="771" max="874" width="1.19921875" style="98" customWidth="1"/>
    <col min="875" max="875" width="0.69921875" style="98" customWidth="1"/>
    <col min="876" max="876" width="2.59765625" style="98" customWidth="1"/>
    <col min="877" max="1024" width="9" style="98"/>
    <col min="1025" max="1025" width="2.59765625" style="98" customWidth="1"/>
    <col min="1026" max="1026" width="0.69921875" style="98" customWidth="1"/>
    <col min="1027" max="1130" width="1.19921875" style="98" customWidth="1"/>
    <col min="1131" max="1131" width="0.69921875" style="98" customWidth="1"/>
    <col min="1132" max="1132" width="2.59765625" style="98" customWidth="1"/>
    <col min="1133" max="1280" width="9" style="98"/>
    <col min="1281" max="1281" width="2.59765625" style="98" customWidth="1"/>
    <col min="1282" max="1282" width="0.69921875" style="98" customWidth="1"/>
    <col min="1283" max="1386" width="1.19921875" style="98" customWidth="1"/>
    <col min="1387" max="1387" width="0.69921875" style="98" customWidth="1"/>
    <col min="1388" max="1388" width="2.59765625" style="98" customWidth="1"/>
    <col min="1389" max="1536" width="9" style="98"/>
    <col min="1537" max="1537" width="2.59765625" style="98" customWidth="1"/>
    <col min="1538" max="1538" width="0.69921875" style="98" customWidth="1"/>
    <col min="1539" max="1642" width="1.19921875" style="98" customWidth="1"/>
    <col min="1643" max="1643" width="0.69921875" style="98" customWidth="1"/>
    <col min="1644" max="1644" width="2.59765625" style="98" customWidth="1"/>
    <col min="1645" max="1792" width="9" style="98"/>
    <col min="1793" max="1793" width="2.59765625" style="98" customWidth="1"/>
    <col min="1794" max="1794" width="0.69921875" style="98" customWidth="1"/>
    <col min="1795" max="1898" width="1.19921875" style="98" customWidth="1"/>
    <col min="1899" max="1899" width="0.69921875" style="98" customWidth="1"/>
    <col min="1900" max="1900" width="2.59765625" style="98" customWidth="1"/>
    <col min="1901" max="2048" width="9" style="98"/>
    <col min="2049" max="2049" width="2.59765625" style="98" customWidth="1"/>
    <col min="2050" max="2050" width="0.69921875" style="98" customWidth="1"/>
    <col min="2051" max="2154" width="1.19921875" style="98" customWidth="1"/>
    <col min="2155" max="2155" width="0.69921875" style="98" customWidth="1"/>
    <col min="2156" max="2156" width="2.59765625" style="98" customWidth="1"/>
    <col min="2157" max="2304" width="9" style="98"/>
    <col min="2305" max="2305" width="2.59765625" style="98" customWidth="1"/>
    <col min="2306" max="2306" width="0.69921875" style="98" customWidth="1"/>
    <col min="2307" max="2410" width="1.19921875" style="98" customWidth="1"/>
    <col min="2411" max="2411" width="0.69921875" style="98" customWidth="1"/>
    <col min="2412" max="2412" width="2.59765625" style="98" customWidth="1"/>
    <col min="2413" max="2560" width="9" style="98"/>
    <col min="2561" max="2561" width="2.59765625" style="98" customWidth="1"/>
    <col min="2562" max="2562" width="0.69921875" style="98" customWidth="1"/>
    <col min="2563" max="2666" width="1.19921875" style="98" customWidth="1"/>
    <col min="2667" max="2667" width="0.69921875" style="98" customWidth="1"/>
    <col min="2668" max="2668" width="2.59765625" style="98" customWidth="1"/>
    <col min="2669" max="2816" width="9" style="98"/>
    <col min="2817" max="2817" width="2.59765625" style="98" customWidth="1"/>
    <col min="2818" max="2818" width="0.69921875" style="98" customWidth="1"/>
    <col min="2819" max="2922" width="1.19921875" style="98" customWidth="1"/>
    <col min="2923" max="2923" width="0.69921875" style="98" customWidth="1"/>
    <col min="2924" max="2924" width="2.59765625" style="98" customWidth="1"/>
    <col min="2925" max="3072" width="9" style="98"/>
    <col min="3073" max="3073" width="2.59765625" style="98" customWidth="1"/>
    <col min="3074" max="3074" width="0.69921875" style="98" customWidth="1"/>
    <col min="3075" max="3178" width="1.19921875" style="98" customWidth="1"/>
    <col min="3179" max="3179" width="0.69921875" style="98" customWidth="1"/>
    <col min="3180" max="3180" width="2.59765625" style="98" customWidth="1"/>
    <col min="3181" max="3328" width="9" style="98"/>
    <col min="3329" max="3329" width="2.59765625" style="98" customWidth="1"/>
    <col min="3330" max="3330" width="0.69921875" style="98" customWidth="1"/>
    <col min="3331" max="3434" width="1.19921875" style="98" customWidth="1"/>
    <col min="3435" max="3435" width="0.69921875" style="98" customWidth="1"/>
    <col min="3436" max="3436" width="2.59765625" style="98" customWidth="1"/>
    <col min="3437" max="3584" width="9" style="98"/>
    <col min="3585" max="3585" width="2.59765625" style="98" customWidth="1"/>
    <col min="3586" max="3586" width="0.69921875" style="98" customWidth="1"/>
    <col min="3587" max="3690" width="1.19921875" style="98" customWidth="1"/>
    <col min="3691" max="3691" width="0.69921875" style="98" customWidth="1"/>
    <col min="3692" max="3692" width="2.59765625" style="98" customWidth="1"/>
    <col min="3693" max="3840" width="9" style="98"/>
    <col min="3841" max="3841" width="2.59765625" style="98" customWidth="1"/>
    <col min="3842" max="3842" width="0.69921875" style="98" customWidth="1"/>
    <col min="3843" max="3946" width="1.19921875" style="98" customWidth="1"/>
    <col min="3947" max="3947" width="0.69921875" style="98" customWidth="1"/>
    <col min="3948" max="3948" width="2.59765625" style="98" customWidth="1"/>
    <col min="3949" max="4096" width="9" style="98"/>
    <col min="4097" max="4097" width="2.59765625" style="98" customWidth="1"/>
    <col min="4098" max="4098" width="0.69921875" style="98" customWidth="1"/>
    <col min="4099" max="4202" width="1.19921875" style="98" customWidth="1"/>
    <col min="4203" max="4203" width="0.69921875" style="98" customWidth="1"/>
    <col min="4204" max="4204" width="2.59765625" style="98" customWidth="1"/>
    <col min="4205" max="4352" width="9" style="98"/>
    <col min="4353" max="4353" width="2.59765625" style="98" customWidth="1"/>
    <col min="4354" max="4354" width="0.69921875" style="98" customWidth="1"/>
    <col min="4355" max="4458" width="1.19921875" style="98" customWidth="1"/>
    <col min="4459" max="4459" width="0.69921875" style="98" customWidth="1"/>
    <col min="4460" max="4460" width="2.59765625" style="98" customWidth="1"/>
    <col min="4461" max="4608" width="9" style="98"/>
    <col min="4609" max="4609" width="2.59765625" style="98" customWidth="1"/>
    <col min="4610" max="4610" width="0.69921875" style="98" customWidth="1"/>
    <col min="4611" max="4714" width="1.19921875" style="98" customWidth="1"/>
    <col min="4715" max="4715" width="0.69921875" style="98" customWidth="1"/>
    <col min="4716" max="4716" width="2.59765625" style="98" customWidth="1"/>
    <col min="4717" max="4864" width="9" style="98"/>
    <col min="4865" max="4865" width="2.59765625" style="98" customWidth="1"/>
    <col min="4866" max="4866" width="0.69921875" style="98" customWidth="1"/>
    <col min="4867" max="4970" width="1.19921875" style="98" customWidth="1"/>
    <col min="4971" max="4971" width="0.69921875" style="98" customWidth="1"/>
    <col min="4972" max="4972" width="2.59765625" style="98" customWidth="1"/>
    <col min="4973" max="5120" width="9" style="98"/>
    <col min="5121" max="5121" width="2.59765625" style="98" customWidth="1"/>
    <col min="5122" max="5122" width="0.69921875" style="98" customWidth="1"/>
    <col min="5123" max="5226" width="1.19921875" style="98" customWidth="1"/>
    <col min="5227" max="5227" width="0.69921875" style="98" customWidth="1"/>
    <col min="5228" max="5228" width="2.59765625" style="98" customWidth="1"/>
    <col min="5229" max="5376" width="9" style="98"/>
    <col min="5377" max="5377" width="2.59765625" style="98" customWidth="1"/>
    <col min="5378" max="5378" width="0.69921875" style="98" customWidth="1"/>
    <col min="5379" max="5482" width="1.19921875" style="98" customWidth="1"/>
    <col min="5483" max="5483" width="0.69921875" style="98" customWidth="1"/>
    <col min="5484" max="5484" width="2.59765625" style="98" customWidth="1"/>
    <col min="5485" max="5632" width="9" style="98"/>
    <col min="5633" max="5633" width="2.59765625" style="98" customWidth="1"/>
    <col min="5634" max="5634" width="0.69921875" style="98" customWidth="1"/>
    <col min="5635" max="5738" width="1.19921875" style="98" customWidth="1"/>
    <col min="5739" max="5739" width="0.69921875" style="98" customWidth="1"/>
    <col min="5740" max="5740" width="2.59765625" style="98" customWidth="1"/>
    <col min="5741" max="5888" width="9" style="98"/>
    <col min="5889" max="5889" width="2.59765625" style="98" customWidth="1"/>
    <col min="5890" max="5890" width="0.69921875" style="98" customWidth="1"/>
    <col min="5891" max="5994" width="1.19921875" style="98" customWidth="1"/>
    <col min="5995" max="5995" width="0.69921875" style="98" customWidth="1"/>
    <col min="5996" max="5996" width="2.59765625" style="98" customWidth="1"/>
    <col min="5997" max="6144" width="9" style="98"/>
    <col min="6145" max="6145" width="2.59765625" style="98" customWidth="1"/>
    <col min="6146" max="6146" width="0.69921875" style="98" customWidth="1"/>
    <col min="6147" max="6250" width="1.19921875" style="98" customWidth="1"/>
    <col min="6251" max="6251" width="0.69921875" style="98" customWidth="1"/>
    <col min="6252" max="6252" width="2.59765625" style="98" customWidth="1"/>
    <col min="6253" max="6400" width="9" style="98"/>
    <col min="6401" max="6401" width="2.59765625" style="98" customWidth="1"/>
    <col min="6402" max="6402" width="0.69921875" style="98" customWidth="1"/>
    <col min="6403" max="6506" width="1.19921875" style="98" customWidth="1"/>
    <col min="6507" max="6507" width="0.69921875" style="98" customWidth="1"/>
    <col min="6508" max="6508" width="2.59765625" style="98" customWidth="1"/>
    <col min="6509" max="6656" width="9" style="98"/>
    <col min="6657" max="6657" width="2.59765625" style="98" customWidth="1"/>
    <col min="6658" max="6658" width="0.69921875" style="98" customWidth="1"/>
    <col min="6659" max="6762" width="1.19921875" style="98" customWidth="1"/>
    <col min="6763" max="6763" width="0.69921875" style="98" customWidth="1"/>
    <col min="6764" max="6764" width="2.59765625" style="98" customWidth="1"/>
    <col min="6765" max="6912" width="9" style="98"/>
    <col min="6913" max="6913" width="2.59765625" style="98" customWidth="1"/>
    <col min="6914" max="6914" width="0.69921875" style="98" customWidth="1"/>
    <col min="6915" max="7018" width="1.19921875" style="98" customWidth="1"/>
    <col min="7019" max="7019" width="0.69921875" style="98" customWidth="1"/>
    <col min="7020" max="7020" width="2.59765625" style="98" customWidth="1"/>
    <col min="7021" max="7168" width="9" style="98"/>
    <col min="7169" max="7169" width="2.59765625" style="98" customWidth="1"/>
    <col min="7170" max="7170" width="0.69921875" style="98" customWidth="1"/>
    <col min="7171" max="7274" width="1.19921875" style="98" customWidth="1"/>
    <col min="7275" max="7275" width="0.69921875" style="98" customWidth="1"/>
    <col min="7276" max="7276" width="2.59765625" style="98" customWidth="1"/>
    <col min="7277" max="7424" width="9" style="98"/>
    <col min="7425" max="7425" width="2.59765625" style="98" customWidth="1"/>
    <col min="7426" max="7426" width="0.69921875" style="98" customWidth="1"/>
    <col min="7427" max="7530" width="1.19921875" style="98" customWidth="1"/>
    <col min="7531" max="7531" width="0.69921875" style="98" customWidth="1"/>
    <col min="7532" max="7532" width="2.59765625" style="98" customWidth="1"/>
    <col min="7533" max="7680" width="9" style="98"/>
    <col min="7681" max="7681" width="2.59765625" style="98" customWidth="1"/>
    <col min="7682" max="7682" width="0.69921875" style="98" customWidth="1"/>
    <col min="7683" max="7786" width="1.19921875" style="98" customWidth="1"/>
    <col min="7787" max="7787" width="0.69921875" style="98" customWidth="1"/>
    <col min="7788" max="7788" width="2.59765625" style="98" customWidth="1"/>
    <col min="7789" max="7936" width="9" style="98"/>
    <col min="7937" max="7937" width="2.59765625" style="98" customWidth="1"/>
    <col min="7938" max="7938" width="0.69921875" style="98" customWidth="1"/>
    <col min="7939" max="8042" width="1.19921875" style="98" customWidth="1"/>
    <col min="8043" max="8043" width="0.69921875" style="98" customWidth="1"/>
    <col min="8044" max="8044" width="2.59765625" style="98" customWidth="1"/>
    <col min="8045" max="8192" width="9" style="98"/>
    <col min="8193" max="8193" width="2.59765625" style="98" customWidth="1"/>
    <col min="8194" max="8194" width="0.69921875" style="98" customWidth="1"/>
    <col min="8195" max="8298" width="1.19921875" style="98" customWidth="1"/>
    <col min="8299" max="8299" width="0.69921875" style="98" customWidth="1"/>
    <col min="8300" max="8300" width="2.59765625" style="98" customWidth="1"/>
    <col min="8301" max="8448" width="9" style="98"/>
    <col min="8449" max="8449" width="2.59765625" style="98" customWidth="1"/>
    <col min="8450" max="8450" width="0.69921875" style="98" customWidth="1"/>
    <col min="8451" max="8554" width="1.19921875" style="98" customWidth="1"/>
    <col min="8555" max="8555" width="0.69921875" style="98" customWidth="1"/>
    <col min="8556" max="8556" width="2.59765625" style="98" customWidth="1"/>
    <col min="8557" max="8704" width="9" style="98"/>
    <col min="8705" max="8705" width="2.59765625" style="98" customWidth="1"/>
    <col min="8706" max="8706" width="0.69921875" style="98" customWidth="1"/>
    <col min="8707" max="8810" width="1.19921875" style="98" customWidth="1"/>
    <col min="8811" max="8811" width="0.69921875" style="98" customWidth="1"/>
    <col min="8812" max="8812" width="2.59765625" style="98" customWidth="1"/>
    <col min="8813" max="8960" width="9" style="98"/>
    <col min="8961" max="8961" width="2.59765625" style="98" customWidth="1"/>
    <col min="8962" max="8962" width="0.69921875" style="98" customWidth="1"/>
    <col min="8963" max="9066" width="1.19921875" style="98" customWidth="1"/>
    <col min="9067" max="9067" width="0.69921875" style="98" customWidth="1"/>
    <col min="9068" max="9068" width="2.59765625" style="98" customWidth="1"/>
    <col min="9069" max="9216" width="9" style="98"/>
    <col min="9217" max="9217" width="2.59765625" style="98" customWidth="1"/>
    <col min="9218" max="9218" width="0.69921875" style="98" customWidth="1"/>
    <col min="9219" max="9322" width="1.19921875" style="98" customWidth="1"/>
    <col min="9323" max="9323" width="0.69921875" style="98" customWidth="1"/>
    <col min="9324" max="9324" width="2.59765625" style="98" customWidth="1"/>
    <col min="9325" max="9472" width="9" style="98"/>
    <col min="9473" max="9473" width="2.59765625" style="98" customWidth="1"/>
    <col min="9474" max="9474" width="0.69921875" style="98" customWidth="1"/>
    <col min="9475" max="9578" width="1.19921875" style="98" customWidth="1"/>
    <col min="9579" max="9579" width="0.69921875" style="98" customWidth="1"/>
    <col min="9580" max="9580" width="2.59765625" style="98" customWidth="1"/>
    <col min="9581" max="9728" width="9" style="98"/>
    <col min="9729" max="9729" width="2.59765625" style="98" customWidth="1"/>
    <col min="9730" max="9730" width="0.69921875" style="98" customWidth="1"/>
    <col min="9731" max="9834" width="1.19921875" style="98" customWidth="1"/>
    <col min="9835" max="9835" width="0.69921875" style="98" customWidth="1"/>
    <col min="9836" max="9836" width="2.59765625" style="98" customWidth="1"/>
    <col min="9837" max="9984" width="9" style="98"/>
    <col min="9985" max="9985" width="2.59765625" style="98" customWidth="1"/>
    <col min="9986" max="9986" width="0.69921875" style="98" customWidth="1"/>
    <col min="9987" max="10090" width="1.19921875" style="98" customWidth="1"/>
    <col min="10091" max="10091" width="0.69921875" style="98" customWidth="1"/>
    <col min="10092" max="10092" width="2.59765625" style="98" customWidth="1"/>
    <col min="10093" max="10240" width="9" style="98"/>
    <col min="10241" max="10241" width="2.59765625" style="98" customWidth="1"/>
    <col min="10242" max="10242" width="0.69921875" style="98" customWidth="1"/>
    <col min="10243" max="10346" width="1.19921875" style="98" customWidth="1"/>
    <col min="10347" max="10347" width="0.69921875" style="98" customWidth="1"/>
    <col min="10348" max="10348" width="2.59765625" style="98" customWidth="1"/>
    <col min="10349" max="10496" width="9" style="98"/>
    <col min="10497" max="10497" width="2.59765625" style="98" customWidth="1"/>
    <col min="10498" max="10498" width="0.69921875" style="98" customWidth="1"/>
    <col min="10499" max="10602" width="1.19921875" style="98" customWidth="1"/>
    <col min="10603" max="10603" width="0.69921875" style="98" customWidth="1"/>
    <col min="10604" max="10604" width="2.59765625" style="98" customWidth="1"/>
    <col min="10605" max="10752" width="9" style="98"/>
    <col min="10753" max="10753" width="2.59765625" style="98" customWidth="1"/>
    <col min="10754" max="10754" width="0.69921875" style="98" customWidth="1"/>
    <col min="10755" max="10858" width="1.19921875" style="98" customWidth="1"/>
    <col min="10859" max="10859" width="0.69921875" style="98" customWidth="1"/>
    <col min="10860" max="10860" width="2.59765625" style="98" customWidth="1"/>
    <col min="10861" max="11008" width="9" style="98"/>
    <col min="11009" max="11009" width="2.59765625" style="98" customWidth="1"/>
    <col min="11010" max="11010" width="0.69921875" style="98" customWidth="1"/>
    <col min="11011" max="11114" width="1.19921875" style="98" customWidth="1"/>
    <col min="11115" max="11115" width="0.69921875" style="98" customWidth="1"/>
    <col min="11116" max="11116" width="2.59765625" style="98" customWidth="1"/>
    <col min="11117" max="11264" width="9" style="98"/>
    <col min="11265" max="11265" width="2.59765625" style="98" customWidth="1"/>
    <col min="11266" max="11266" width="0.69921875" style="98" customWidth="1"/>
    <col min="11267" max="11370" width="1.19921875" style="98" customWidth="1"/>
    <col min="11371" max="11371" width="0.69921875" style="98" customWidth="1"/>
    <col min="11372" max="11372" width="2.59765625" style="98" customWidth="1"/>
    <col min="11373" max="11520" width="9" style="98"/>
    <col min="11521" max="11521" width="2.59765625" style="98" customWidth="1"/>
    <col min="11522" max="11522" width="0.69921875" style="98" customWidth="1"/>
    <col min="11523" max="11626" width="1.19921875" style="98" customWidth="1"/>
    <col min="11627" max="11627" width="0.69921875" style="98" customWidth="1"/>
    <col min="11628" max="11628" width="2.59765625" style="98" customWidth="1"/>
    <col min="11629" max="11776" width="9" style="98"/>
    <col min="11777" max="11777" width="2.59765625" style="98" customWidth="1"/>
    <col min="11778" max="11778" width="0.69921875" style="98" customWidth="1"/>
    <col min="11779" max="11882" width="1.19921875" style="98" customWidth="1"/>
    <col min="11883" max="11883" width="0.69921875" style="98" customWidth="1"/>
    <col min="11884" max="11884" width="2.59765625" style="98" customWidth="1"/>
    <col min="11885" max="12032" width="9" style="98"/>
    <col min="12033" max="12033" width="2.59765625" style="98" customWidth="1"/>
    <col min="12034" max="12034" width="0.69921875" style="98" customWidth="1"/>
    <col min="12035" max="12138" width="1.19921875" style="98" customWidth="1"/>
    <col min="12139" max="12139" width="0.69921875" style="98" customWidth="1"/>
    <col min="12140" max="12140" width="2.59765625" style="98" customWidth="1"/>
    <col min="12141" max="12288" width="9" style="98"/>
    <col min="12289" max="12289" width="2.59765625" style="98" customWidth="1"/>
    <col min="12290" max="12290" width="0.69921875" style="98" customWidth="1"/>
    <col min="12291" max="12394" width="1.19921875" style="98" customWidth="1"/>
    <col min="12395" max="12395" width="0.69921875" style="98" customWidth="1"/>
    <col min="12396" max="12396" width="2.59765625" style="98" customWidth="1"/>
    <col min="12397" max="12544" width="9" style="98"/>
    <col min="12545" max="12545" width="2.59765625" style="98" customWidth="1"/>
    <col min="12546" max="12546" width="0.69921875" style="98" customWidth="1"/>
    <col min="12547" max="12650" width="1.19921875" style="98" customWidth="1"/>
    <col min="12651" max="12651" width="0.69921875" style="98" customWidth="1"/>
    <col min="12652" max="12652" width="2.59765625" style="98" customWidth="1"/>
    <col min="12653" max="12800" width="9" style="98"/>
    <col min="12801" max="12801" width="2.59765625" style="98" customWidth="1"/>
    <col min="12802" max="12802" width="0.69921875" style="98" customWidth="1"/>
    <col min="12803" max="12906" width="1.19921875" style="98" customWidth="1"/>
    <col min="12907" max="12907" width="0.69921875" style="98" customWidth="1"/>
    <col min="12908" max="12908" width="2.59765625" style="98" customWidth="1"/>
    <col min="12909" max="13056" width="9" style="98"/>
    <col min="13057" max="13057" width="2.59765625" style="98" customWidth="1"/>
    <col min="13058" max="13058" width="0.69921875" style="98" customWidth="1"/>
    <col min="13059" max="13162" width="1.19921875" style="98" customWidth="1"/>
    <col min="13163" max="13163" width="0.69921875" style="98" customWidth="1"/>
    <col min="13164" max="13164" width="2.59765625" style="98" customWidth="1"/>
    <col min="13165" max="13312" width="9" style="98"/>
    <col min="13313" max="13313" width="2.59765625" style="98" customWidth="1"/>
    <col min="13314" max="13314" width="0.69921875" style="98" customWidth="1"/>
    <col min="13315" max="13418" width="1.19921875" style="98" customWidth="1"/>
    <col min="13419" max="13419" width="0.69921875" style="98" customWidth="1"/>
    <col min="13420" max="13420" width="2.59765625" style="98" customWidth="1"/>
    <col min="13421" max="13568" width="9" style="98"/>
    <col min="13569" max="13569" width="2.59765625" style="98" customWidth="1"/>
    <col min="13570" max="13570" width="0.69921875" style="98" customWidth="1"/>
    <col min="13571" max="13674" width="1.19921875" style="98" customWidth="1"/>
    <col min="13675" max="13675" width="0.69921875" style="98" customWidth="1"/>
    <col min="13676" max="13676" width="2.59765625" style="98" customWidth="1"/>
    <col min="13677" max="13824" width="9" style="98"/>
    <col min="13825" max="13825" width="2.59765625" style="98" customWidth="1"/>
    <col min="13826" max="13826" width="0.69921875" style="98" customWidth="1"/>
    <col min="13827" max="13930" width="1.19921875" style="98" customWidth="1"/>
    <col min="13931" max="13931" width="0.69921875" style="98" customWidth="1"/>
    <col min="13932" max="13932" width="2.59765625" style="98" customWidth="1"/>
    <col min="13933" max="14080" width="9" style="98"/>
    <col min="14081" max="14081" width="2.59765625" style="98" customWidth="1"/>
    <col min="14082" max="14082" width="0.69921875" style="98" customWidth="1"/>
    <col min="14083" max="14186" width="1.19921875" style="98" customWidth="1"/>
    <col min="14187" max="14187" width="0.69921875" style="98" customWidth="1"/>
    <col min="14188" max="14188" width="2.59765625" style="98" customWidth="1"/>
    <col min="14189" max="14336" width="9" style="98"/>
    <col min="14337" max="14337" width="2.59765625" style="98" customWidth="1"/>
    <col min="14338" max="14338" width="0.69921875" style="98" customWidth="1"/>
    <col min="14339" max="14442" width="1.19921875" style="98" customWidth="1"/>
    <col min="14443" max="14443" width="0.69921875" style="98" customWidth="1"/>
    <col min="14444" max="14444" width="2.59765625" style="98" customWidth="1"/>
    <col min="14445" max="14592" width="9" style="98"/>
    <col min="14593" max="14593" width="2.59765625" style="98" customWidth="1"/>
    <col min="14594" max="14594" width="0.69921875" style="98" customWidth="1"/>
    <col min="14595" max="14698" width="1.19921875" style="98" customWidth="1"/>
    <col min="14699" max="14699" width="0.69921875" style="98" customWidth="1"/>
    <col min="14700" max="14700" width="2.59765625" style="98" customWidth="1"/>
    <col min="14701" max="14848" width="9" style="98"/>
    <col min="14849" max="14849" width="2.59765625" style="98" customWidth="1"/>
    <col min="14850" max="14850" width="0.69921875" style="98" customWidth="1"/>
    <col min="14851" max="14954" width="1.19921875" style="98" customWidth="1"/>
    <col min="14955" max="14955" width="0.69921875" style="98" customWidth="1"/>
    <col min="14956" max="14956" width="2.59765625" style="98" customWidth="1"/>
    <col min="14957" max="15104" width="9" style="98"/>
    <col min="15105" max="15105" width="2.59765625" style="98" customWidth="1"/>
    <col min="15106" max="15106" width="0.69921875" style="98" customWidth="1"/>
    <col min="15107" max="15210" width="1.19921875" style="98" customWidth="1"/>
    <col min="15211" max="15211" width="0.69921875" style="98" customWidth="1"/>
    <col min="15212" max="15212" width="2.59765625" style="98" customWidth="1"/>
    <col min="15213" max="15360" width="9" style="98"/>
    <col min="15361" max="15361" width="2.59765625" style="98" customWidth="1"/>
    <col min="15362" max="15362" width="0.69921875" style="98" customWidth="1"/>
    <col min="15363" max="15466" width="1.19921875" style="98" customWidth="1"/>
    <col min="15467" max="15467" width="0.69921875" style="98" customWidth="1"/>
    <col min="15468" max="15468" width="2.59765625" style="98" customWidth="1"/>
    <col min="15469" max="15616" width="9" style="98"/>
    <col min="15617" max="15617" width="2.59765625" style="98" customWidth="1"/>
    <col min="15618" max="15618" width="0.69921875" style="98" customWidth="1"/>
    <col min="15619" max="15722" width="1.19921875" style="98" customWidth="1"/>
    <col min="15723" max="15723" width="0.69921875" style="98" customWidth="1"/>
    <col min="15724" max="15724" width="2.59765625" style="98" customWidth="1"/>
    <col min="15725" max="15872" width="9" style="98"/>
    <col min="15873" max="15873" width="2.59765625" style="98" customWidth="1"/>
    <col min="15874" max="15874" width="0.69921875" style="98" customWidth="1"/>
    <col min="15875" max="15978" width="1.19921875" style="98" customWidth="1"/>
    <col min="15979" max="15979" width="0.69921875" style="98" customWidth="1"/>
    <col min="15980" max="15980" width="2.59765625" style="98" customWidth="1"/>
    <col min="15981" max="16128" width="9" style="98"/>
    <col min="16129" max="16129" width="2.59765625" style="98" customWidth="1"/>
    <col min="16130" max="16130" width="0.69921875" style="98" customWidth="1"/>
    <col min="16131" max="16234" width="1.19921875" style="98" customWidth="1"/>
    <col min="16235" max="16235" width="0.69921875" style="98" customWidth="1"/>
    <col min="16236" max="16236" width="2.59765625" style="98" customWidth="1"/>
    <col min="16237" max="16384" width="9" style="98"/>
  </cols>
  <sheetData>
    <row r="1" spans="1:108" ht="10.5" customHeight="1">
      <c r="C1" s="326" t="s">
        <v>95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</row>
    <row r="2" spans="1:108" ht="14.25" customHeight="1"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99"/>
      <c r="AF2" s="99"/>
      <c r="AG2" s="99"/>
      <c r="AH2" s="99"/>
      <c r="AI2" s="99"/>
      <c r="AJ2" s="99"/>
      <c r="AK2" s="99"/>
      <c r="AL2" s="99"/>
      <c r="AM2" s="9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33"/>
      <c r="CW2" s="233"/>
      <c r="CX2" s="233"/>
      <c r="CY2" s="233"/>
      <c r="CZ2" s="233"/>
      <c r="DA2" s="233"/>
      <c r="DB2" s="233"/>
    </row>
    <row r="3" spans="1:108" ht="14.25" customHeight="1"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100"/>
      <c r="AF3" s="100"/>
      <c r="AG3" s="100"/>
      <c r="AH3" s="100"/>
      <c r="AI3" s="100"/>
      <c r="AJ3" s="318" t="s">
        <v>96</v>
      </c>
      <c r="AK3" s="318"/>
      <c r="AL3" s="318"/>
      <c r="AM3" s="318"/>
      <c r="AN3" s="318"/>
      <c r="AO3" s="31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328"/>
      <c r="BA3" s="328"/>
      <c r="BB3" s="328"/>
      <c r="BC3" s="328"/>
      <c r="BD3" s="328"/>
      <c r="BE3" s="328"/>
      <c r="BF3" s="328"/>
      <c r="BG3" s="328"/>
      <c r="BH3" s="328"/>
      <c r="BI3" s="328"/>
      <c r="BJ3" s="328"/>
      <c r="BK3" s="328"/>
      <c r="BL3" s="328"/>
      <c r="BM3" s="328"/>
      <c r="BN3" s="328"/>
      <c r="BO3" s="328"/>
      <c r="BP3" s="328"/>
      <c r="BQ3" s="328"/>
      <c r="BR3" s="328"/>
      <c r="BS3" s="328"/>
      <c r="BT3" s="328"/>
      <c r="BU3" s="328"/>
      <c r="BV3" s="328"/>
      <c r="BW3" s="328"/>
      <c r="BX3" s="328"/>
      <c r="BY3" s="328"/>
      <c r="BZ3" s="328"/>
      <c r="CA3" s="328"/>
      <c r="CB3" s="328"/>
      <c r="CC3" s="328"/>
      <c r="CD3" s="328"/>
      <c r="CE3" s="328"/>
      <c r="CF3" s="328"/>
      <c r="CG3" s="328"/>
      <c r="CH3" s="328"/>
      <c r="CI3" s="328"/>
      <c r="CJ3" s="328"/>
      <c r="CK3" s="328"/>
      <c r="CL3" s="328"/>
      <c r="CM3" s="328"/>
      <c r="CN3" s="328"/>
      <c r="CO3" s="328"/>
      <c r="CP3" s="328"/>
      <c r="CQ3" s="328"/>
      <c r="CR3" s="328"/>
      <c r="CS3" s="328"/>
      <c r="CT3" s="328"/>
      <c r="CU3" s="328"/>
      <c r="CV3" s="329"/>
      <c r="CW3" s="329"/>
      <c r="CX3" s="329"/>
      <c r="CY3" s="329"/>
      <c r="CZ3" s="329"/>
      <c r="DA3" s="329"/>
      <c r="DB3" s="329"/>
    </row>
    <row r="4" spans="1:108" ht="13.5" customHeight="1">
      <c r="C4" s="330" t="s">
        <v>93</v>
      </c>
      <c r="D4" s="330"/>
      <c r="E4" s="330"/>
      <c r="F4" s="330"/>
      <c r="G4" s="330"/>
      <c r="H4" s="331" t="s">
        <v>97</v>
      </c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3"/>
      <c r="AH4" s="334" t="s">
        <v>94</v>
      </c>
      <c r="AI4" s="335"/>
      <c r="AJ4" s="335"/>
      <c r="AK4" s="335"/>
      <c r="AL4" s="336" t="s">
        <v>98</v>
      </c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8"/>
      <c r="AY4" s="336" t="s">
        <v>99</v>
      </c>
      <c r="AZ4" s="337"/>
      <c r="BA4" s="337"/>
      <c r="BB4" s="337"/>
      <c r="BC4" s="337"/>
      <c r="BD4" s="337"/>
      <c r="BE4" s="337"/>
      <c r="BF4" s="337"/>
      <c r="BG4" s="338"/>
      <c r="BH4" s="339" t="s">
        <v>100</v>
      </c>
      <c r="BI4" s="335"/>
      <c r="BJ4" s="335"/>
      <c r="BK4" s="335"/>
      <c r="BL4" s="335"/>
      <c r="BM4" s="335"/>
      <c r="BN4" s="339" t="s">
        <v>101</v>
      </c>
      <c r="BO4" s="335"/>
      <c r="BP4" s="335"/>
      <c r="BQ4" s="335"/>
      <c r="BR4" s="335"/>
      <c r="BS4" s="340"/>
      <c r="BT4" s="336" t="s">
        <v>102</v>
      </c>
      <c r="BU4" s="337"/>
      <c r="BV4" s="337"/>
      <c r="BW4" s="337"/>
      <c r="BX4" s="337"/>
      <c r="BY4" s="337"/>
      <c r="BZ4" s="337"/>
      <c r="CA4" s="338"/>
      <c r="CB4" s="334" t="s">
        <v>103</v>
      </c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40"/>
      <c r="DD4" s="101"/>
    </row>
    <row r="5" spans="1:108" ht="15" customHeight="1">
      <c r="A5" s="315" t="s">
        <v>104</v>
      </c>
      <c r="C5" s="330"/>
      <c r="D5" s="330"/>
      <c r="E5" s="330"/>
      <c r="F5" s="330"/>
      <c r="G5" s="330"/>
      <c r="H5" s="317" t="s">
        <v>105</v>
      </c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9"/>
      <c r="AH5" s="317"/>
      <c r="AI5" s="318"/>
      <c r="AJ5" s="318"/>
      <c r="AK5" s="318"/>
      <c r="AL5" s="320" t="s">
        <v>106</v>
      </c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2"/>
      <c r="AY5" s="320" t="s">
        <v>106</v>
      </c>
      <c r="AZ5" s="321"/>
      <c r="BA5" s="321"/>
      <c r="BB5" s="321"/>
      <c r="BC5" s="321"/>
      <c r="BD5" s="321"/>
      <c r="BE5" s="321"/>
      <c r="BF5" s="321"/>
      <c r="BG5" s="322"/>
      <c r="BH5" s="317"/>
      <c r="BI5" s="318"/>
      <c r="BJ5" s="318"/>
      <c r="BK5" s="318"/>
      <c r="BL5" s="318"/>
      <c r="BM5" s="318"/>
      <c r="BN5" s="317"/>
      <c r="BO5" s="318"/>
      <c r="BP5" s="318"/>
      <c r="BQ5" s="318"/>
      <c r="BR5" s="318"/>
      <c r="BS5" s="319"/>
      <c r="BT5" s="384" t="s">
        <v>107</v>
      </c>
      <c r="BU5" s="385"/>
      <c r="BV5" s="385"/>
      <c r="BW5" s="385"/>
      <c r="BX5" s="385"/>
      <c r="BY5" s="385"/>
      <c r="BZ5" s="385"/>
      <c r="CA5" s="386"/>
      <c r="CB5" s="317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9"/>
      <c r="DD5" s="101"/>
    </row>
    <row r="6" spans="1:108" ht="12" customHeight="1">
      <c r="A6" s="315"/>
      <c r="C6" s="251">
        <v>1</v>
      </c>
      <c r="D6" s="251"/>
      <c r="E6" s="251"/>
      <c r="F6" s="251"/>
      <c r="G6" s="251"/>
      <c r="H6" s="354" t="str">
        <f>PHONETIC(H7)</f>
        <v/>
      </c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6"/>
      <c r="AH6" s="357"/>
      <c r="AI6" s="358"/>
      <c r="AJ6" s="358"/>
      <c r="AK6" s="358"/>
      <c r="AL6" s="375"/>
      <c r="AM6" s="376"/>
      <c r="AN6" s="376"/>
      <c r="AO6" s="376"/>
      <c r="AP6" s="376"/>
      <c r="AQ6" s="376"/>
      <c r="AR6" s="376"/>
      <c r="AS6" s="376"/>
      <c r="AT6" s="376"/>
      <c r="AU6" s="376"/>
      <c r="AV6" s="376"/>
      <c r="AW6" s="376"/>
      <c r="AX6" s="377"/>
      <c r="AY6" s="360"/>
      <c r="AZ6" s="361"/>
      <c r="BA6" s="361"/>
      <c r="BB6" s="361"/>
      <c r="BC6" s="361"/>
      <c r="BD6" s="361"/>
      <c r="BE6" s="361"/>
      <c r="BF6" s="361"/>
      <c r="BG6" s="362"/>
      <c r="BH6" s="359"/>
      <c r="BI6" s="347"/>
      <c r="BJ6" s="347"/>
      <c r="BK6" s="347"/>
      <c r="BL6" s="347"/>
      <c r="BM6" s="348"/>
      <c r="BN6" s="359"/>
      <c r="BO6" s="347"/>
      <c r="BP6" s="347"/>
      <c r="BQ6" s="347"/>
      <c r="BR6" s="347"/>
      <c r="BS6" s="348"/>
      <c r="BT6" s="266"/>
      <c r="BU6" s="267"/>
      <c r="BV6" s="267"/>
      <c r="BW6" s="267"/>
      <c r="BX6" s="266" t="s">
        <v>108</v>
      </c>
      <c r="BY6" s="267"/>
      <c r="BZ6" s="267"/>
      <c r="CA6" s="268"/>
      <c r="CB6" s="350" t="s">
        <v>109</v>
      </c>
      <c r="CC6" s="297"/>
      <c r="CD6" s="297"/>
      <c r="CE6" s="297"/>
      <c r="CF6" s="297"/>
      <c r="CG6" s="297"/>
      <c r="CH6" s="297"/>
      <c r="CI6" s="297"/>
      <c r="CJ6" s="297"/>
      <c r="CK6" s="297"/>
      <c r="CL6" s="297"/>
      <c r="CM6" s="297"/>
      <c r="CN6" s="297"/>
      <c r="CO6" s="297"/>
      <c r="CP6" s="297"/>
      <c r="CQ6" s="297"/>
      <c r="CR6" s="297"/>
      <c r="CS6" s="297"/>
      <c r="CT6" s="297" t="s">
        <v>110</v>
      </c>
      <c r="CU6" s="297"/>
      <c r="CV6" s="297"/>
      <c r="CW6" s="297"/>
      <c r="CX6" s="297"/>
      <c r="CY6" s="297"/>
      <c r="CZ6" s="297"/>
      <c r="DA6" s="297"/>
      <c r="DB6" s="300"/>
      <c r="DC6" s="102"/>
      <c r="DD6" s="314" t="s">
        <v>111</v>
      </c>
    </row>
    <row r="7" spans="1:108" ht="26.1" customHeight="1">
      <c r="A7" s="315"/>
      <c r="C7" s="251"/>
      <c r="D7" s="251"/>
      <c r="E7" s="251"/>
      <c r="F7" s="251"/>
      <c r="G7" s="251"/>
      <c r="H7" s="351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3"/>
      <c r="AH7" s="357"/>
      <c r="AI7" s="358"/>
      <c r="AJ7" s="358"/>
      <c r="AK7" s="358"/>
      <c r="AL7" s="378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380"/>
      <c r="AY7" s="363"/>
      <c r="AZ7" s="364"/>
      <c r="BA7" s="364"/>
      <c r="BB7" s="364"/>
      <c r="BC7" s="364"/>
      <c r="BD7" s="364"/>
      <c r="BE7" s="364"/>
      <c r="BF7" s="364"/>
      <c r="BG7" s="365"/>
      <c r="BH7" s="366"/>
      <c r="BI7" s="233"/>
      <c r="BJ7" s="233"/>
      <c r="BK7" s="233"/>
      <c r="BL7" s="233"/>
      <c r="BM7" s="349"/>
      <c r="BN7" s="366"/>
      <c r="BO7" s="233"/>
      <c r="BP7" s="233"/>
      <c r="BQ7" s="233"/>
      <c r="BR7" s="233"/>
      <c r="BS7" s="349"/>
      <c r="BT7" s="296"/>
      <c r="BU7" s="294"/>
      <c r="BV7" s="294"/>
      <c r="BW7" s="294"/>
      <c r="BX7" s="296"/>
      <c r="BY7" s="294"/>
      <c r="BZ7" s="294"/>
      <c r="CA7" s="295"/>
      <c r="CB7" s="298"/>
      <c r="CC7" s="299"/>
      <c r="CD7" s="299"/>
      <c r="CE7" s="299"/>
      <c r="CF7" s="299"/>
      <c r="CG7" s="299"/>
      <c r="CH7" s="299"/>
      <c r="CI7" s="299"/>
      <c r="CJ7" s="299"/>
      <c r="CK7" s="299"/>
      <c r="CL7" s="299"/>
      <c r="CM7" s="299"/>
      <c r="CN7" s="299"/>
      <c r="CO7" s="299"/>
      <c r="CP7" s="299"/>
      <c r="CQ7" s="299"/>
      <c r="CR7" s="299"/>
      <c r="CS7" s="299"/>
      <c r="CT7" s="299"/>
      <c r="CU7" s="299"/>
      <c r="CV7" s="299"/>
      <c r="CW7" s="299"/>
      <c r="CX7" s="299"/>
      <c r="CY7" s="299"/>
      <c r="CZ7" s="299"/>
      <c r="DA7" s="299"/>
      <c r="DB7" s="301"/>
      <c r="DC7" s="102"/>
      <c r="DD7" s="316"/>
    </row>
    <row r="8" spans="1:108" ht="12" customHeight="1">
      <c r="A8" s="315"/>
      <c r="C8" s="251">
        <v>2</v>
      </c>
      <c r="D8" s="251"/>
      <c r="E8" s="251"/>
      <c r="F8" s="251"/>
      <c r="G8" s="251"/>
      <c r="H8" s="354" t="str">
        <f>PHONETIC(H9)</f>
        <v/>
      </c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6"/>
      <c r="AH8" s="357"/>
      <c r="AI8" s="358"/>
      <c r="AJ8" s="358"/>
      <c r="AK8" s="358"/>
      <c r="AL8" s="360"/>
      <c r="AM8" s="361"/>
      <c r="AN8" s="361"/>
      <c r="AO8" s="361"/>
      <c r="AP8" s="361"/>
      <c r="AQ8" s="361"/>
      <c r="AR8" s="361"/>
      <c r="AS8" s="361"/>
      <c r="AT8" s="361"/>
      <c r="AU8" s="361"/>
      <c r="AV8" s="361"/>
      <c r="AW8" s="361"/>
      <c r="AX8" s="362"/>
      <c r="AY8" s="360"/>
      <c r="AZ8" s="361"/>
      <c r="BA8" s="361"/>
      <c r="BB8" s="361"/>
      <c r="BC8" s="361"/>
      <c r="BD8" s="361"/>
      <c r="BE8" s="361"/>
      <c r="BF8" s="361"/>
      <c r="BG8" s="362"/>
      <c r="BH8" s="359"/>
      <c r="BI8" s="347"/>
      <c r="BJ8" s="347"/>
      <c r="BK8" s="347"/>
      <c r="BL8" s="347"/>
      <c r="BM8" s="348"/>
      <c r="BN8" s="347"/>
      <c r="BO8" s="347"/>
      <c r="BP8" s="347"/>
      <c r="BQ8" s="347"/>
      <c r="BR8" s="347"/>
      <c r="BS8" s="348"/>
      <c r="BT8" s="266" t="s">
        <v>108</v>
      </c>
      <c r="BU8" s="267"/>
      <c r="BV8" s="267"/>
      <c r="BW8" s="267"/>
      <c r="BX8" s="266" t="s">
        <v>108</v>
      </c>
      <c r="BY8" s="267"/>
      <c r="BZ8" s="267"/>
      <c r="CA8" s="268"/>
      <c r="CB8" s="350" t="s">
        <v>109</v>
      </c>
      <c r="CC8" s="297"/>
      <c r="CD8" s="297"/>
      <c r="CE8" s="297"/>
      <c r="CF8" s="297"/>
      <c r="CG8" s="297"/>
      <c r="CH8" s="297"/>
      <c r="CI8" s="297"/>
      <c r="CJ8" s="297"/>
      <c r="CK8" s="297"/>
      <c r="CL8" s="297"/>
      <c r="CM8" s="297"/>
      <c r="CN8" s="297"/>
      <c r="CO8" s="297"/>
      <c r="CP8" s="297"/>
      <c r="CQ8" s="297"/>
      <c r="CR8" s="297"/>
      <c r="CS8" s="297"/>
      <c r="CT8" s="297" t="s">
        <v>110</v>
      </c>
      <c r="CU8" s="297"/>
      <c r="CV8" s="297"/>
      <c r="CW8" s="297"/>
      <c r="CX8" s="297"/>
      <c r="CY8" s="297"/>
      <c r="CZ8" s="297"/>
      <c r="DA8" s="297"/>
      <c r="DB8" s="300"/>
      <c r="DC8" s="102"/>
      <c r="DD8" s="316"/>
    </row>
    <row r="9" spans="1:108" ht="26.1" customHeight="1">
      <c r="A9" s="315"/>
      <c r="C9" s="251"/>
      <c r="D9" s="251"/>
      <c r="E9" s="251"/>
      <c r="F9" s="251"/>
      <c r="G9" s="251"/>
      <c r="H9" s="381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2"/>
      <c r="AE9" s="382"/>
      <c r="AF9" s="382"/>
      <c r="AG9" s="383"/>
      <c r="AH9" s="357"/>
      <c r="AI9" s="358"/>
      <c r="AJ9" s="358"/>
      <c r="AK9" s="358"/>
      <c r="AL9" s="363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5"/>
      <c r="AY9" s="363"/>
      <c r="AZ9" s="364"/>
      <c r="BA9" s="364"/>
      <c r="BB9" s="364"/>
      <c r="BC9" s="364"/>
      <c r="BD9" s="364"/>
      <c r="BE9" s="364"/>
      <c r="BF9" s="364"/>
      <c r="BG9" s="365"/>
      <c r="BH9" s="366"/>
      <c r="BI9" s="233"/>
      <c r="BJ9" s="233"/>
      <c r="BK9" s="233"/>
      <c r="BL9" s="233"/>
      <c r="BM9" s="349"/>
      <c r="BN9" s="233"/>
      <c r="BO9" s="233"/>
      <c r="BP9" s="233"/>
      <c r="BQ9" s="233"/>
      <c r="BR9" s="233"/>
      <c r="BS9" s="349"/>
      <c r="BT9" s="296"/>
      <c r="BU9" s="294"/>
      <c r="BV9" s="294"/>
      <c r="BW9" s="294"/>
      <c r="BX9" s="296"/>
      <c r="BY9" s="294"/>
      <c r="BZ9" s="294"/>
      <c r="CA9" s="295"/>
      <c r="CB9" s="298"/>
      <c r="CC9" s="299"/>
      <c r="CD9" s="299"/>
      <c r="CE9" s="299"/>
      <c r="CF9" s="299"/>
      <c r="CG9" s="299"/>
      <c r="CH9" s="299"/>
      <c r="CI9" s="299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299"/>
      <c r="CW9" s="299"/>
      <c r="CX9" s="299"/>
      <c r="CY9" s="299"/>
      <c r="CZ9" s="299"/>
      <c r="DA9" s="299"/>
      <c r="DB9" s="301"/>
      <c r="DC9" s="102"/>
      <c r="DD9" s="316"/>
    </row>
    <row r="10" spans="1:108" ht="12" customHeight="1">
      <c r="A10" s="315"/>
      <c r="C10" s="251">
        <v>3</v>
      </c>
      <c r="D10" s="251"/>
      <c r="E10" s="251"/>
      <c r="F10" s="251"/>
      <c r="G10" s="251"/>
      <c r="H10" s="354" t="str">
        <f>PHONETIC(H11)</f>
        <v/>
      </c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6"/>
      <c r="AH10" s="357"/>
      <c r="AI10" s="358"/>
      <c r="AJ10" s="358"/>
      <c r="AK10" s="358"/>
      <c r="AL10" s="360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2"/>
      <c r="AY10" s="360"/>
      <c r="AZ10" s="361"/>
      <c r="BA10" s="361"/>
      <c r="BB10" s="361"/>
      <c r="BC10" s="361"/>
      <c r="BD10" s="361"/>
      <c r="BE10" s="361"/>
      <c r="BF10" s="361"/>
      <c r="BG10" s="362"/>
      <c r="BH10" s="359"/>
      <c r="BI10" s="347"/>
      <c r="BJ10" s="347"/>
      <c r="BK10" s="347"/>
      <c r="BL10" s="347"/>
      <c r="BM10" s="348"/>
      <c r="BN10" s="347"/>
      <c r="BO10" s="347"/>
      <c r="BP10" s="347"/>
      <c r="BQ10" s="347"/>
      <c r="BR10" s="347"/>
      <c r="BS10" s="348"/>
      <c r="BT10" s="266" t="s">
        <v>108</v>
      </c>
      <c r="BU10" s="267"/>
      <c r="BV10" s="267"/>
      <c r="BW10" s="267"/>
      <c r="BX10" s="266" t="s">
        <v>108</v>
      </c>
      <c r="BY10" s="267"/>
      <c r="BZ10" s="267"/>
      <c r="CA10" s="268"/>
      <c r="CB10" s="350" t="s">
        <v>109</v>
      </c>
      <c r="CC10" s="297"/>
      <c r="CD10" s="297"/>
      <c r="CE10" s="297"/>
      <c r="CF10" s="297"/>
      <c r="CG10" s="297"/>
      <c r="CH10" s="297"/>
      <c r="CI10" s="297"/>
      <c r="CJ10" s="297"/>
      <c r="CK10" s="297"/>
      <c r="CL10" s="297"/>
      <c r="CM10" s="297"/>
      <c r="CN10" s="297"/>
      <c r="CO10" s="297"/>
      <c r="CP10" s="297"/>
      <c r="CQ10" s="297"/>
      <c r="CR10" s="297"/>
      <c r="CS10" s="297"/>
      <c r="CT10" s="297" t="s">
        <v>110</v>
      </c>
      <c r="CU10" s="297"/>
      <c r="CV10" s="297"/>
      <c r="CW10" s="297"/>
      <c r="CX10" s="297"/>
      <c r="CY10" s="297"/>
      <c r="CZ10" s="297"/>
      <c r="DA10" s="297"/>
      <c r="DB10" s="300"/>
      <c r="DC10" s="102"/>
      <c r="DD10" s="316"/>
    </row>
    <row r="11" spans="1:108" ht="26.1" customHeight="1">
      <c r="A11" s="315"/>
      <c r="C11" s="251"/>
      <c r="D11" s="251"/>
      <c r="E11" s="251"/>
      <c r="F11" s="251"/>
      <c r="G11" s="251"/>
      <c r="H11" s="351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3"/>
      <c r="AH11" s="357"/>
      <c r="AI11" s="358"/>
      <c r="AJ11" s="358"/>
      <c r="AK11" s="358"/>
      <c r="AL11" s="363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5"/>
      <c r="AY11" s="363"/>
      <c r="AZ11" s="364"/>
      <c r="BA11" s="364"/>
      <c r="BB11" s="364"/>
      <c r="BC11" s="364"/>
      <c r="BD11" s="364"/>
      <c r="BE11" s="364"/>
      <c r="BF11" s="364"/>
      <c r="BG11" s="365"/>
      <c r="BH11" s="366"/>
      <c r="BI11" s="233"/>
      <c r="BJ11" s="233"/>
      <c r="BK11" s="233"/>
      <c r="BL11" s="233"/>
      <c r="BM11" s="349"/>
      <c r="BN11" s="233"/>
      <c r="BO11" s="233"/>
      <c r="BP11" s="233"/>
      <c r="BQ11" s="233"/>
      <c r="BR11" s="233"/>
      <c r="BS11" s="349"/>
      <c r="BT11" s="296"/>
      <c r="BU11" s="294"/>
      <c r="BV11" s="294"/>
      <c r="BW11" s="294"/>
      <c r="BX11" s="296"/>
      <c r="BY11" s="294"/>
      <c r="BZ11" s="294"/>
      <c r="CA11" s="295"/>
      <c r="CB11" s="298"/>
      <c r="CC11" s="299"/>
      <c r="CD11" s="299"/>
      <c r="CE11" s="299"/>
      <c r="CF11" s="299"/>
      <c r="CG11" s="299"/>
      <c r="CH11" s="299"/>
      <c r="CI11" s="299"/>
      <c r="CJ11" s="299"/>
      <c r="CK11" s="299"/>
      <c r="CL11" s="299"/>
      <c r="CM11" s="299"/>
      <c r="CN11" s="299"/>
      <c r="CO11" s="299"/>
      <c r="CP11" s="299"/>
      <c r="CQ11" s="299"/>
      <c r="CR11" s="299"/>
      <c r="CS11" s="299"/>
      <c r="CT11" s="299"/>
      <c r="CU11" s="299"/>
      <c r="CV11" s="299"/>
      <c r="CW11" s="299"/>
      <c r="CX11" s="299"/>
      <c r="CY11" s="299"/>
      <c r="CZ11" s="299"/>
      <c r="DA11" s="299"/>
      <c r="DB11" s="301"/>
      <c r="DC11" s="102"/>
      <c r="DD11" s="316"/>
    </row>
    <row r="12" spans="1:108" ht="12" customHeight="1">
      <c r="A12" s="315"/>
      <c r="C12" s="251">
        <v>4</v>
      </c>
      <c r="D12" s="251"/>
      <c r="E12" s="251"/>
      <c r="F12" s="251"/>
      <c r="G12" s="251"/>
      <c r="H12" s="354" t="str">
        <f>PHONETIC(H13)</f>
        <v/>
      </c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6"/>
      <c r="AH12" s="357"/>
      <c r="AI12" s="358"/>
      <c r="AJ12" s="358"/>
      <c r="AK12" s="358"/>
      <c r="AL12" s="360"/>
      <c r="AM12" s="361"/>
      <c r="AN12" s="361"/>
      <c r="AO12" s="361"/>
      <c r="AP12" s="361"/>
      <c r="AQ12" s="361"/>
      <c r="AR12" s="361"/>
      <c r="AS12" s="361"/>
      <c r="AT12" s="361"/>
      <c r="AU12" s="361"/>
      <c r="AV12" s="361"/>
      <c r="AW12" s="361"/>
      <c r="AX12" s="362"/>
      <c r="AY12" s="360"/>
      <c r="AZ12" s="361"/>
      <c r="BA12" s="361"/>
      <c r="BB12" s="361"/>
      <c r="BC12" s="361"/>
      <c r="BD12" s="361"/>
      <c r="BE12" s="361"/>
      <c r="BF12" s="361"/>
      <c r="BG12" s="362"/>
      <c r="BH12" s="359"/>
      <c r="BI12" s="347"/>
      <c r="BJ12" s="347"/>
      <c r="BK12" s="347"/>
      <c r="BL12" s="347"/>
      <c r="BM12" s="348"/>
      <c r="BN12" s="347"/>
      <c r="BO12" s="347"/>
      <c r="BP12" s="347"/>
      <c r="BQ12" s="347"/>
      <c r="BR12" s="347"/>
      <c r="BS12" s="348"/>
      <c r="BT12" s="266" t="s">
        <v>108</v>
      </c>
      <c r="BU12" s="267"/>
      <c r="BV12" s="267"/>
      <c r="BW12" s="267"/>
      <c r="BX12" s="266" t="s">
        <v>108</v>
      </c>
      <c r="BY12" s="267"/>
      <c r="BZ12" s="267"/>
      <c r="CA12" s="268"/>
      <c r="CB12" s="350" t="s">
        <v>109</v>
      </c>
      <c r="CC12" s="297"/>
      <c r="CD12" s="297"/>
      <c r="CE12" s="297"/>
      <c r="CF12" s="297"/>
      <c r="CG12" s="297"/>
      <c r="CH12" s="297"/>
      <c r="CI12" s="297"/>
      <c r="CJ12" s="297"/>
      <c r="CK12" s="297"/>
      <c r="CL12" s="297"/>
      <c r="CM12" s="297"/>
      <c r="CN12" s="297"/>
      <c r="CO12" s="297"/>
      <c r="CP12" s="297"/>
      <c r="CQ12" s="297"/>
      <c r="CR12" s="297"/>
      <c r="CS12" s="297"/>
      <c r="CT12" s="297" t="s">
        <v>110</v>
      </c>
      <c r="CU12" s="297"/>
      <c r="CV12" s="297"/>
      <c r="CW12" s="297"/>
      <c r="CX12" s="297"/>
      <c r="CY12" s="297"/>
      <c r="CZ12" s="297"/>
      <c r="DA12" s="297"/>
      <c r="DB12" s="300"/>
      <c r="DC12" s="102"/>
      <c r="DD12" s="316"/>
    </row>
    <row r="13" spans="1:108" ht="26.1" customHeight="1">
      <c r="A13" s="315"/>
      <c r="C13" s="251"/>
      <c r="D13" s="251"/>
      <c r="E13" s="251"/>
      <c r="F13" s="251"/>
      <c r="G13" s="251"/>
      <c r="H13" s="351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3"/>
      <c r="AH13" s="357"/>
      <c r="AI13" s="358"/>
      <c r="AJ13" s="358"/>
      <c r="AK13" s="358"/>
      <c r="AL13" s="363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5"/>
      <c r="AY13" s="363"/>
      <c r="AZ13" s="364"/>
      <c r="BA13" s="364"/>
      <c r="BB13" s="364"/>
      <c r="BC13" s="364"/>
      <c r="BD13" s="364"/>
      <c r="BE13" s="364"/>
      <c r="BF13" s="364"/>
      <c r="BG13" s="365"/>
      <c r="BH13" s="366"/>
      <c r="BI13" s="233"/>
      <c r="BJ13" s="233"/>
      <c r="BK13" s="233"/>
      <c r="BL13" s="233"/>
      <c r="BM13" s="349"/>
      <c r="BN13" s="233"/>
      <c r="BO13" s="233"/>
      <c r="BP13" s="233"/>
      <c r="BQ13" s="233"/>
      <c r="BR13" s="233"/>
      <c r="BS13" s="349"/>
      <c r="BT13" s="296"/>
      <c r="BU13" s="294"/>
      <c r="BV13" s="294"/>
      <c r="BW13" s="294"/>
      <c r="BX13" s="296"/>
      <c r="BY13" s="294"/>
      <c r="BZ13" s="294"/>
      <c r="CA13" s="295"/>
      <c r="CB13" s="298"/>
      <c r="CC13" s="299"/>
      <c r="CD13" s="299"/>
      <c r="CE13" s="299"/>
      <c r="CF13" s="299"/>
      <c r="CG13" s="299"/>
      <c r="CH13" s="299"/>
      <c r="CI13" s="299"/>
      <c r="CJ13" s="299"/>
      <c r="CK13" s="299"/>
      <c r="CL13" s="299"/>
      <c r="CM13" s="299"/>
      <c r="CN13" s="299"/>
      <c r="CO13" s="299"/>
      <c r="CP13" s="299"/>
      <c r="CQ13" s="299"/>
      <c r="CR13" s="299"/>
      <c r="CS13" s="299"/>
      <c r="CT13" s="299"/>
      <c r="CU13" s="299"/>
      <c r="CV13" s="299"/>
      <c r="CW13" s="299"/>
      <c r="CX13" s="299"/>
      <c r="CY13" s="299"/>
      <c r="CZ13" s="299"/>
      <c r="DA13" s="299"/>
      <c r="DB13" s="301"/>
      <c r="DC13" s="102"/>
      <c r="DD13" s="316"/>
    </row>
    <row r="14" spans="1:108" ht="12" customHeight="1">
      <c r="A14" s="315"/>
      <c r="C14" s="251">
        <v>5</v>
      </c>
      <c r="D14" s="251"/>
      <c r="E14" s="251"/>
      <c r="F14" s="251"/>
      <c r="G14" s="251"/>
      <c r="H14" s="354" t="str">
        <f>PHONETIC(H15)</f>
        <v/>
      </c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6"/>
      <c r="AH14" s="357"/>
      <c r="AI14" s="358"/>
      <c r="AJ14" s="358"/>
      <c r="AK14" s="358"/>
      <c r="AL14" s="360"/>
      <c r="AM14" s="361"/>
      <c r="AN14" s="361"/>
      <c r="AO14" s="361"/>
      <c r="AP14" s="361"/>
      <c r="AQ14" s="361"/>
      <c r="AR14" s="361"/>
      <c r="AS14" s="361"/>
      <c r="AT14" s="361"/>
      <c r="AU14" s="361"/>
      <c r="AV14" s="361"/>
      <c r="AW14" s="361"/>
      <c r="AX14" s="362"/>
      <c r="AY14" s="360"/>
      <c r="AZ14" s="361"/>
      <c r="BA14" s="361"/>
      <c r="BB14" s="361"/>
      <c r="BC14" s="361"/>
      <c r="BD14" s="361"/>
      <c r="BE14" s="361"/>
      <c r="BF14" s="361"/>
      <c r="BG14" s="362"/>
      <c r="BH14" s="359"/>
      <c r="BI14" s="347"/>
      <c r="BJ14" s="347"/>
      <c r="BK14" s="347"/>
      <c r="BL14" s="347"/>
      <c r="BM14" s="348"/>
      <c r="BN14" s="347"/>
      <c r="BO14" s="347"/>
      <c r="BP14" s="347"/>
      <c r="BQ14" s="347"/>
      <c r="BR14" s="347"/>
      <c r="BS14" s="348"/>
      <c r="BT14" s="266" t="s">
        <v>108</v>
      </c>
      <c r="BU14" s="267"/>
      <c r="BV14" s="267"/>
      <c r="BW14" s="267"/>
      <c r="BX14" s="266" t="s">
        <v>108</v>
      </c>
      <c r="BY14" s="267"/>
      <c r="BZ14" s="267"/>
      <c r="CA14" s="268"/>
      <c r="CB14" s="350" t="s">
        <v>109</v>
      </c>
      <c r="CC14" s="297"/>
      <c r="CD14" s="297"/>
      <c r="CE14" s="297"/>
      <c r="CF14" s="297"/>
      <c r="CG14" s="297"/>
      <c r="CH14" s="297"/>
      <c r="CI14" s="297"/>
      <c r="CJ14" s="297"/>
      <c r="CK14" s="297"/>
      <c r="CL14" s="297"/>
      <c r="CM14" s="297"/>
      <c r="CN14" s="297"/>
      <c r="CO14" s="297"/>
      <c r="CP14" s="297"/>
      <c r="CQ14" s="297"/>
      <c r="CR14" s="297"/>
      <c r="CS14" s="297"/>
      <c r="CT14" s="297" t="s">
        <v>110</v>
      </c>
      <c r="CU14" s="297"/>
      <c r="CV14" s="297"/>
      <c r="CW14" s="297"/>
      <c r="CX14" s="297"/>
      <c r="CY14" s="297"/>
      <c r="CZ14" s="297"/>
      <c r="DA14" s="297"/>
      <c r="DB14" s="300"/>
      <c r="DC14" s="102"/>
      <c r="DD14" s="316"/>
    </row>
    <row r="15" spans="1:108" ht="26.1" customHeight="1">
      <c r="A15" s="315"/>
      <c r="C15" s="251"/>
      <c r="D15" s="251"/>
      <c r="E15" s="251"/>
      <c r="F15" s="251"/>
      <c r="G15" s="251"/>
      <c r="H15" s="351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3"/>
      <c r="AH15" s="357"/>
      <c r="AI15" s="358"/>
      <c r="AJ15" s="358"/>
      <c r="AK15" s="358"/>
      <c r="AL15" s="363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5"/>
      <c r="AY15" s="363"/>
      <c r="AZ15" s="364"/>
      <c r="BA15" s="364"/>
      <c r="BB15" s="364"/>
      <c r="BC15" s="364"/>
      <c r="BD15" s="364"/>
      <c r="BE15" s="364"/>
      <c r="BF15" s="364"/>
      <c r="BG15" s="365"/>
      <c r="BH15" s="366"/>
      <c r="BI15" s="233"/>
      <c r="BJ15" s="233"/>
      <c r="BK15" s="233"/>
      <c r="BL15" s="233"/>
      <c r="BM15" s="349"/>
      <c r="BN15" s="233"/>
      <c r="BO15" s="233"/>
      <c r="BP15" s="233"/>
      <c r="BQ15" s="233"/>
      <c r="BR15" s="233"/>
      <c r="BS15" s="349"/>
      <c r="BT15" s="296"/>
      <c r="BU15" s="294"/>
      <c r="BV15" s="294"/>
      <c r="BW15" s="294"/>
      <c r="BX15" s="296"/>
      <c r="BY15" s="294"/>
      <c r="BZ15" s="294"/>
      <c r="CA15" s="295"/>
      <c r="CB15" s="298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301"/>
      <c r="DC15" s="102"/>
      <c r="DD15" s="316"/>
    </row>
    <row r="16" spans="1:108" ht="12" customHeight="1">
      <c r="A16" s="315" t="s">
        <v>112</v>
      </c>
      <c r="C16" s="251">
        <v>6</v>
      </c>
      <c r="D16" s="251"/>
      <c r="E16" s="251"/>
      <c r="F16" s="251"/>
      <c r="G16" s="251"/>
      <c r="H16" s="354" t="str">
        <f>PHONETIC(H17)</f>
        <v/>
      </c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6"/>
      <c r="AH16" s="357"/>
      <c r="AI16" s="358"/>
      <c r="AJ16" s="358"/>
      <c r="AK16" s="358"/>
      <c r="AL16" s="360"/>
      <c r="AM16" s="361"/>
      <c r="AN16" s="361"/>
      <c r="AO16" s="361"/>
      <c r="AP16" s="361"/>
      <c r="AQ16" s="361"/>
      <c r="AR16" s="361"/>
      <c r="AS16" s="361"/>
      <c r="AT16" s="361"/>
      <c r="AU16" s="361"/>
      <c r="AV16" s="361"/>
      <c r="AW16" s="361"/>
      <c r="AX16" s="362"/>
      <c r="AY16" s="360"/>
      <c r="AZ16" s="361"/>
      <c r="BA16" s="361"/>
      <c r="BB16" s="361"/>
      <c r="BC16" s="361"/>
      <c r="BD16" s="361"/>
      <c r="BE16" s="361"/>
      <c r="BF16" s="361"/>
      <c r="BG16" s="362"/>
      <c r="BH16" s="359"/>
      <c r="BI16" s="347"/>
      <c r="BJ16" s="347"/>
      <c r="BK16" s="347"/>
      <c r="BL16" s="347"/>
      <c r="BM16" s="348"/>
      <c r="BN16" s="347"/>
      <c r="BO16" s="347"/>
      <c r="BP16" s="347"/>
      <c r="BQ16" s="347"/>
      <c r="BR16" s="347"/>
      <c r="BS16" s="348"/>
      <c r="BT16" s="266" t="s">
        <v>108</v>
      </c>
      <c r="BU16" s="267"/>
      <c r="BV16" s="267"/>
      <c r="BW16" s="267"/>
      <c r="BX16" s="266" t="s">
        <v>108</v>
      </c>
      <c r="BY16" s="267"/>
      <c r="BZ16" s="267"/>
      <c r="CA16" s="268"/>
      <c r="CB16" s="350" t="s">
        <v>109</v>
      </c>
      <c r="CC16" s="297"/>
      <c r="CD16" s="297"/>
      <c r="CE16" s="297"/>
      <c r="CF16" s="297"/>
      <c r="CG16" s="297"/>
      <c r="CH16" s="297"/>
      <c r="CI16" s="297"/>
      <c r="CJ16" s="297"/>
      <c r="CK16" s="297"/>
      <c r="CL16" s="297"/>
      <c r="CM16" s="297"/>
      <c r="CN16" s="297"/>
      <c r="CO16" s="297"/>
      <c r="CP16" s="297"/>
      <c r="CQ16" s="297"/>
      <c r="CR16" s="297"/>
      <c r="CS16" s="297"/>
      <c r="CT16" s="297" t="s">
        <v>110</v>
      </c>
      <c r="CU16" s="297"/>
      <c r="CV16" s="297"/>
      <c r="CW16" s="297"/>
      <c r="CX16" s="297"/>
      <c r="CY16" s="297"/>
      <c r="CZ16" s="297"/>
      <c r="DA16" s="297"/>
      <c r="DB16" s="300"/>
      <c r="DC16" s="102"/>
      <c r="DD16" s="316"/>
    </row>
    <row r="17" spans="1:108" ht="26.1" customHeight="1">
      <c r="A17" s="315"/>
      <c r="C17" s="251"/>
      <c r="D17" s="251"/>
      <c r="E17" s="251"/>
      <c r="F17" s="251"/>
      <c r="G17" s="251"/>
      <c r="H17" s="351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3"/>
      <c r="AH17" s="357"/>
      <c r="AI17" s="358"/>
      <c r="AJ17" s="358"/>
      <c r="AK17" s="358"/>
      <c r="AL17" s="363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5"/>
      <c r="AY17" s="363"/>
      <c r="AZ17" s="364"/>
      <c r="BA17" s="364"/>
      <c r="BB17" s="364"/>
      <c r="BC17" s="364"/>
      <c r="BD17" s="364"/>
      <c r="BE17" s="364"/>
      <c r="BF17" s="364"/>
      <c r="BG17" s="365"/>
      <c r="BH17" s="366"/>
      <c r="BI17" s="233"/>
      <c r="BJ17" s="233"/>
      <c r="BK17" s="233"/>
      <c r="BL17" s="233"/>
      <c r="BM17" s="349"/>
      <c r="BN17" s="233"/>
      <c r="BO17" s="233"/>
      <c r="BP17" s="233"/>
      <c r="BQ17" s="233"/>
      <c r="BR17" s="233"/>
      <c r="BS17" s="349"/>
      <c r="BT17" s="296"/>
      <c r="BU17" s="294"/>
      <c r="BV17" s="294"/>
      <c r="BW17" s="294"/>
      <c r="BX17" s="296"/>
      <c r="BY17" s="294"/>
      <c r="BZ17" s="294"/>
      <c r="CA17" s="295"/>
      <c r="CB17" s="298"/>
      <c r="CC17" s="299"/>
      <c r="CD17" s="299"/>
      <c r="CE17" s="299"/>
      <c r="CF17" s="299"/>
      <c r="CG17" s="299"/>
      <c r="CH17" s="299"/>
      <c r="CI17" s="299"/>
      <c r="CJ17" s="299"/>
      <c r="CK17" s="299"/>
      <c r="CL17" s="299"/>
      <c r="CM17" s="299"/>
      <c r="CN17" s="299"/>
      <c r="CO17" s="299"/>
      <c r="CP17" s="299"/>
      <c r="CQ17" s="299"/>
      <c r="CR17" s="299"/>
      <c r="CS17" s="299"/>
      <c r="CT17" s="299"/>
      <c r="CU17" s="299"/>
      <c r="CV17" s="299"/>
      <c r="CW17" s="299"/>
      <c r="CX17" s="299"/>
      <c r="CY17" s="299"/>
      <c r="CZ17" s="299"/>
      <c r="DA17" s="299"/>
      <c r="DB17" s="301"/>
      <c r="DC17" s="102"/>
      <c r="DD17" s="316"/>
    </row>
    <row r="18" spans="1:108" ht="12" customHeight="1">
      <c r="A18" s="315"/>
      <c r="C18" s="251">
        <v>7</v>
      </c>
      <c r="D18" s="251"/>
      <c r="E18" s="251"/>
      <c r="F18" s="251"/>
      <c r="G18" s="251"/>
      <c r="H18" s="354" t="str">
        <f>PHONETIC(H19)</f>
        <v/>
      </c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6"/>
      <c r="AH18" s="357"/>
      <c r="AI18" s="358"/>
      <c r="AJ18" s="358"/>
      <c r="AK18" s="358"/>
      <c r="AL18" s="360"/>
      <c r="AM18" s="361"/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2"/>
      <c r="AY18" s="360"/>
      <c r="AZ18" s="361"/>
      <c r="BA18" s="361"/>
      <c r="BB18" s="361"/>
      <c r="BC18" s="361"/>
      <c r="BD18" s="361"/>
      <c r="BE18" s="361"/>
      <c r="BF18" s="361"/>
      <c r="BG18" s="362"/>
      <c r="BH18" s="359"/>
      <c r="BI18" s="347"/>
      <c r="BJ18" s="347"/>
      <c r="BK18" s="347"/>
      <c r="BL18" s="347"/>
      <c r="BM18" s="348"/>
      <c r="BN18" s="347"/>
      <c r="BO18" s="347"/>
      <c r="BP18" s="347"/>
      <c r="BQ18" s="347"/>
      <c r="BR18" s="347"/>
      <c r="BS18" s="348"/>
      <c r="BT18" s="266" t="s">
        <v>108</v>
      </c>
      <c r="BU18" s="267"/>
      <c r="BV18" s="267"/>
      <c r="BW18" s="267"/>
      <c r="BX18" s="266" t="s">
        <v>108</v>
      </c>
      <c r="BY18" s="267"/>
      <c r="BZ18" s="267"/>
      <c r="CA18" s="268"/>
      <c r="CB18" s="350" t="s">
        <v>109</v>
      </c>
      <c r="CC18" s="297"/>
      <c r="CD18" s="297"/>
      <c r="CE18" s="297"/>
      <c r="CF18" s="297"/>
      <c r="CG18" s="297"/>
      <c r="CH18" s="297"/>
      <c r="CI18" s="297"/>
      <c r="CJ18" s="297"/>
      <c r="CK18" s="297"/>
      <c r="CL18" s="297"/>
      <c r="CM18" s="297"/>
      <c r="CN18" s="297"/>
      <c r="CO18" s="297"/>
      <c r="CP18" s="297"/>
      <c r="CQ18" s="297"/>
      <c r="CR18" s="297"/>
      <c r="CS18" s="297"/>
      <c r="CT18" s="297" t="s">
        <v>110</v>
      </c>
      <c r="CU18" s="297"/>
      <c r="CV18" s="297"/>
      <c r="CW18" s="297"/>
      <c r="CX18" s="297"/>
      <c r="CY18" s="297"/>
      <c r="CZ18" s="297"/>
      <c r="DA18" s="297"/>
      <c r="DB18" s="300"/>
      <c r="DC18" s="102"/>
      <c r="DD18" s="316"/>
    </row>
    <row r="19" spans="1:108" ht="26.1" customHeight="1">
      <c r="A19" s="315"/>
      <c r="C19" s="251"/>
      <c r="D19" s="251"/>
      <c r="E19" s="251"/>
      <c r="F19" s="251"/>
      <c r="G19" s="251"/>
      <c r="H19" s="351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3"/>
      <c r="AH19" s="357"/>
      <c r="AI19" s="358"/>
      <c r="AJ19" s="358"/>
      <c r="AK19" s="358"/>
      <c r="AL19" s="363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5"/>
      <c r="AY19" s="363"/>
      <c r="AZ19" s="364"/>
      <c r="BA19" s="364"/>
      <c r="BB19" s="364"/>
      <c r="BC19" s="364"/>
      <c r="BD19" s="364"/>
      <c r="BE19" s="364"/>
      <c r="BF19" s="364"/>
      <c r="BG19" s="365"/>
      <c r="BH19" s="366"/>
      <c r="BI19" s="233"/>
      <c r="BJ19" s="233"/>
      <c r="BK19" s="233"/>
      <c r="BL19" s="233"/>
      <c r="BM19" s="349"/>
      <c r="BN19" s="233"/>
      <c r="BO19" s="233"/>
      <c r="BP19" s="233"/>
      <c r="BQ19" s="233"/>
      <c r="BR19" s="233"/>
      <c r="BS19" s="349"/>
      <c r="BT19" s="296"/>
      <c r="BU19" s="294"/>
      <c r="BV19" s="294"/>
      <c r="BW19" s="294"/>
      <c r="BX19" s="296"/>
      <c r="BY19" s="294"/>
      <c r="BZ19" s="294"/>
      <c r="CA19" s="295"/>
      <c r="CB19" s="298"/>
      <c r="CC19" s="299"/>
      <c r="CD19" s="299"/>
      <c r="CE19" s="299"/>
      <c r="CF19" s="299"/>
      <c r="CG19" s="299"/>
      <c r="CH19" s="299"/>
      <c r="CI19" s="299"/>
      <c r="CJ19" s="299"/>
      <c r="CK19" s="299"/>
      <c r="CL19" s="299"/>
      <c r="CM19" s="299"/>
      <c r="CN19" s="299"/>
      <c r="CO19" s="299"/>
      <c r="CP19" s="299"/>
      <c r="CQ19" s="299"/>
      <c r="CR19" s="299"/>
      <c r="CS19" s="299"/>
      <c r="CT19" s="299"/>
      <c r="CU19" s="299"/>
      <c r="CV19" s="299"/>
      <c r="CW19" s="299"/>
      <c r="CX19" s="299"/>
      <c r="CY19" s="299"/>
      <c r="CZ19" s="299"/>
      <c r="DA19" s="299"/>
      <c r="DB19" s="301"/>
      <c r="DC19" s="102"/>
      <c r="DD19" s="316"/>
    </row>
    <row r="20" spans="1:108" ht="12" customHeight="1">
      <c r="A20" s="315"/>
      <c r="C20" s="251">
        <v>8</v>
      </c>
      <c r="D20" s="251"/>
      <c r="E20" s="251"/>
      <c r="F20" s="251"/>
      <c r="G20" s="251"/>
      <c r="H20" s="354" t="str">
        <f>PHONETIC(H21)</f>
        <v/>
      </c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6"/>
      <c r="AH20" s="357"/>
      <c r="AI20" s="358"/>
      <c r="AJ20" s="358"/>
      <c r="AK20" s="358"/>
      <c r="AL20" s="360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2"/>
      <c r="AY20" s="360"/>
      <c r="AZ20" s="361"/>
      <c r="BA20" s="361"/>
      <c r="BB20" s="361"/>
      <c r="BC20" s="361"/>
      <c r="BD20" s="361"/>
      <c r="BE20" s="361"/>
      <c r="BF20" s="361"/>
      <c r="BG20" s="362"/>
      <c r="BH20" s="359"/>
      <c r="BI20" s="347"/>
      <c r="BJ20" s="347"/>
      <c r="BK20" s="347"/>
      <c r="BL20" s="347"/>
      <c r="BM20" s="348"/>
      <c r="BN20" s="347"/>
      <c r="BO20" s="347"/>
      <c r="BP20" s="347"/>
      <c r="BQ20" s="347"/>
      <c r="BR20" s="347"/>
      <c r="BS20" s="348"/>
      <c r="BT20" s="266" t="s">
        <v>108</v>
      </c>
      <c r="BU20" s="267"/>
      <c r="BV20" s="267"/>
      <c r="BW20" s="267"/>
      <c r="BX20" s="266" t="s">
        <v>108</v>
      </c>
      <c r="BY20" s="267"/>
      <c r="BZ20" s="267"/>
      <c r="CA20" s="268"/>
      <c r="CB20" s="350" t="s">
        <v>109</v>
      </c>
      <c r="CC20" s="297"/>
      <c r="CD20" s="297"/>
      <c r="CE20" s="297"/>
      <c r="CF20" s="297"/>
      <c r="CG20" s="297"/>
      <c r="CH20" s="297"/>
      <c r="CI20" s="297"/>
      <c r="CJ20" s="297"/>
      <c r="CK20" s="297"/>
      <c r="CL20" s="297"/>
      <c r="CM20" s="297"/>
      <c r="CN20" s="297"/>
      <c r="CO20" s="297"/>
      <c r="CP20" s="297"/>
      <c r="CQ20" s="297"/>
      <c r="CR20" s="297"/>
      <c r="CS20" s="297"/>
      <c r="CT20" s="297" t="s">
        <v>110</v>
      </c>
      <c r="CU20" s="297"/>
      <c r="CV20" s="297"/>
      <c r="CW20" s="297"/>
      <c r="CX20" s="297"/>
      <c r="CY20" s="297"/>
      <c r="CZ20" s="297"/>
      <c r="DA20" s="297"/>
      <c r="DB20" s="300"/>
      <c r="DC20" s="102"/>
      <c r="DD20" s="316"/>
    </row>
    <row r="21" spans="1:108" ht="26.1" customHeight="1">
      <c r="A21" s="315"/>
      <c r="C21" s="251"/>
      <c r="D21" s="251"/>
      <c r="E21" s="251"/>
      <c r="F21" s="251"/>
      <c r="G21" s="251"/>
      <c r="H21" s="351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3"/>
      <c r="AH21" s="357"/>
      <c r="AI21" s="358"/>
      <c r="AJ21" s="358"/>
      <c r="AK21" s="358"/>
      <c r="AL21" s="363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5"/>
      <c r="AY21" s="363"/>
      <c r="AZ21" s="364"/>
      <c r="BA21" s="364"/>
      <c r="BB21" s="364"/>
      <c r="BC21" s="364"/>
      <c r="BD21" s="364"/>
      <c r="BE21" s="364"/>
      <c r="BF21" s="364"/>
      <c r="BG21" s="365"/>
      <c r="BH21" s="366"/>
      <c r="BI21" s="233"/>
      <c r="BJ21" s="233"/>
      <c r="BK21" s="233"/>
      <c r="BL21" s="233"/>
      <c r="BM21" s="349"/>
      <c r="BN21" s="233"/>
      <c r="BO21" s="233"/>
      <c r="BP21" s="233"/>
      <c r="BQ21" s="233"/>
      <c r="BR21" s="233"/>
      <c r="BS21" s="349"/>
      <c r="BT21" s="296"/>
      <c r="BU21" s="294"/>
      <c r="BV21" s="294"/>
      <c r="BW21" s="294"/>
      <c r="BX21" s="296"/>
      <c r="BY21" s="294"/>
      <c r="BZ21" s="294"/>
      <c r="CA21" s="295"/>
      <c r="CB21" s="298"/>
      <c r="CC21" s="299"/>
      <c r="CD21" s="299"/>
      <c r="CE21" s="299"/>
      <c r="CF21" s="299"/>
      <c r="CG21" s="299"/>
      <c r="CH21" s="299"/>
      <c r="CI21" s="299"/>
      <c r="CJ21" s="299"/>
      <c r="CK21" s="299"/>
      <c r="CL21" s="299"/>
      <c r="CM21" s="299"/>
      <c r="CN21" s="299"/>
      <c r="CO21" s="299"/>
      <c r="CP21" s="299"/>
      <c r="CQ21" s="299"/>
      <c r="CR21" s="299"/>
      <c r="CS21" s="299"/>
      <c r="CT21" s="299"/>
      <c r="CU21" s="299"/>
      <c r="CV21" s="299"/>
      <c r="CW21" s="299"/>
      <c r="CX21" s="299"/>
      <c r="CY21" s="299"/>
      <c r="CZ21" s="299"/>
      <c r="DA21" s="299"/>
      <c r="DB21" s="301"/>
      <c r="DC21" s="102"/>
      <c r="DD21" s="316"/>
    </row>
    <row r="22" spans="1:108" ht="12" customHeight="1">
      <c r="A22" s="315"/>
      <c r="C22" s="251">
        <v>9</v>
      </c>
      <c r="D22" s="251"/>
      <c r="E22" s="251"/>
      <c r="F22" s="251"/>
      <c r="G22" s="251"/>
      <c r="H22" s="354" t="str">
        <f>PHONETIC(H23)</f>
        <v/>
      </c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356"/>
      <c r="AH22" s="357"/>
      <c r="AI22" s="358"/>
      <c r="AJ22" s="358"/>
      <c r="AK22" s="358"/>
      <c r="AL22" s="360"/>
      <c r="AM22" s="361"/>
      <c r="AN22" s="361"/>
      <c r="AO22" s="361"/>
      <c r="AP22" s="361"/>
      <c r="AQ22" s="361"/>
      <c r="AR22" s="361"/>
      <c r="AS22" s="361"/>
      <c r="AT22" s="361"/>
      <c r="AU22" s="361"/>
      <c r="AV22" s="361"/>
      <c r="AW22" s="361"/>
      <c r="AX22" s="362"/>
      <c r="AY22" s="360"/>
      <c r="AZ22" s="361"/>
      <c r="BA22" s="361"/>
      <c r="BB22" s="361"/>
      <c r="BC22" s="361"/>
      <c r="BD22" s="361"/>
      <c r="BE22" s="361"/>
      <c r="BF22" s="361"/>
      <c r="BG22" s="362"/>
      <c r="BH22" s="359"/>
      <c r="BI22" s="347"/>
      <c r="BJ22" s="347"/>
      <c r="BK22" s="347"/>
      <c r="BL22" s="347"/>
      <c r="BM22" s="348"/>
      <c r="BN22" s="347"/>
      <c r="BO22" s="347"/>
      <c r="BP22" s="347"/>
      <c r="BQ22" s="347"/>
      <c r="BR22" s="347"/>
      <c r="BS22" s="348"/>
      <c r="BT22" s="266" t="s">
        <v>108</v>
      </c>
      <c r="BU22" s="267"/>
      <c r="BV22" s="267"/>
      <c r="BW22" s="267"/>
      <c r="BX22" s="266" t="s">
        <v>108</v>
      </c>
      <c r="BY22" s="267"/>
      <c r="BZ22" s="267"/>
      <c r="CA22" s="268"/>
      <c r="CB22" s="350" t="s">
        <v>109</v>
      </c>
      <c r="CC22" s="297"/>
      <c r="CD22" s="297"/>
      <c r="CE22" s="297"/>
      <c r="CF22" s="297"/>
      <c r="CG22" s="297"/>
      <c r="CH22" s="297"/>
      <c r="CI22" s="297"/>
      <c r="CJ22" s="297"/>
      <c r="CK22" s="297"/>
      <c r="CL22" s="297"/>
      <c r="CM22" s="297"/>
      <c r="CN22" s="297"/>
      <c r="CO22" s="297"/>
      <c r="CP22" s="297"/>
      <c r="CQ22" s="297"/>
      <c r="CR22" s="297"/>
      <c r="CS22" s="297"/>
      <c r="CT22" s="297" t="s">
        <v>110</v>
      </c>
      <c r="CU22" s="297"/>
      <c r="CV22" s="297"/>
      <c r="CW22" s="297"/>
      <c r="CX22" s="297"/>
      <c r="CY22" s="297"/>
      <c r="CZ22" s="297"/>
      <c r="DA22" s="297"/>
      <c r="DB22" s="300"/>
      <c r="DC22" s="102"/>
      <c r="DD22" s="316"/>
    </row>
    <row r="23" spans="1:108" ht="26.1" customHeight="1">
      <c r="A23" s="315"/>
      <c r="C23" s="251"/>
      <c r="D23" s="251"/>
      <c r="E23" s="251"/>
      <c r="F23" s="251"/>
      <c r="G23" s="251"/>
      <c r="H23" s="351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3"/>
      <c r="AH23" s="357"/>
      <c r="AI23" s="358"/>
      <c r="AJ23" s="358"/>
      <c r="AK23" s="358"/>
      <c r="AL23" s="363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5"/>
      <c r="AY23" s="363"/>
      <c r="AZ23" s="364"/>
      <c r="BA23" s="364"/>
      <c r="BB23" s="364"/>
      <c r="BC23" s="364"/>
      <c r="BD23" s="364"/>
      <c r="BE23" s="364"/>
      <c r="BF23" s="364"/>
      <c r="BG23" s="365"/>
      <c r="BH23" s="366"/>
      <c r="BI23" s="233"/>
      <c r="BJ23" s="233"/>
      <c r="BK23" s="233"/>
      <c r="BL23" s="233"/>
      <c r="BM23" s="349"/>
      <c r="BN23" s="233"/>
      <c r="BO23" s="233"/>
      <c r="BP23" s="233"/>
      <c r="BQ23" s="233"/>
      <c r="BR23" s="233"/>
      <c r="BS23" s="349"/>
      <c r="BT23" s="296"/>
      <c r="BU23" s="294"/>
      <c r="BV23" s="294"/>
      <c r="BW23" s="294"/>
      <c r="BX23" s="296"/>
      <c r="BY23" s="294"/>
      <c r="BZ23" s="294"/>
      <c r="CA23" s="295"/>
      <c r="CB23" s="298"/>
      <c r="CC23" s="299"/>
      <c r="CD23" s="299"/>
      <c r="CE23" s="299"/>
      <c r="CF23" s="299"/>
      <c r="CG23" s="299"/>
      <c r="CH23" s="299"/>
      <c r="CI23" s="299"/>
      <c r="CJ23" s="299"/>
      <c r="CK23" s="299"/>
      <c r="CL23" s="299"/>
      <c r="CM23" s="299"/>
      <c r="CN23" s="299"/>
      <c r="CO23" s="299"/>
      <c r="CP23" s="299"/>
      <c r="CQ23" s="299"/>
      <c r="CR23" s="299"/>
      <c r="CS23" s="299"/>
      <c r="CT23" s="299"/>
      <c r="CU23" s="299"/>
      <c r="CV23" s="299"/>
      <c r="CW23" s="299"/>
      <c r="CX23" s="299"/>
      <c r="CY23" s="299"/>
      <c r="CZ23" s="299"/>
      <c r="DA23" s="299"/>
      <c r="DB23" s="301"/>
      <c r="DC23" s="102"/>
      <c r="DD23" s="316"/>
    </row>
    <row r="24" spans="1:108" ht="12" customHeight="1">
      <c r="A24" s="315"/>
      <c r="C24" s="305" t="s">
        <v>113</v>
      </c>
      <c r="D24" s="248"/>
      <c r="E24" s="248"/>
      <c r="F24" s="248"/>
      <c r="G24" s="282"/>
      <c r="H24" s="354" t="str">
        <f>PHONETIC(H25)</f>
        <v/>
      </c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5"/>
      <c r="AE24" s="355"/>
      <c r="AF24" s="355"/>
      <c r="AG24" s="356"/>
      <c r="AH24" s="357"/>
      <c r="AI24" s="358"/>
      <c r="AJ24" s="358"/>
      <c r="AK24" s="358"/>
      <c r="AL24" s="360"/>
      <c r="AM24" s="361"/>
      <c r="AN24" s="361"/>
      <c r="AO24" s="361"/>
      <c r="AP24" s="361"/>
      <c r="AQ24" s="361"/>
      <c r="AR24" s="361"/>
      <c r="AS24" s="361"/>
      <c r="AT24" s="361"/>
      <c r="AU24" s="361"/>
      <c r="AV24" s="361"/>
      <c r="AW24" s="361"/>
      <c r="AX24" s="362"/>
      <c r="AY24" s="360"/>
      <c r="AZ24" s="361"/>
      <c r="BA24" s="361"/>
      <c r="BB24" s="361"/>
      <c r="BC24" s="361"/>
      <c r="BD24" s="361"/>
      <c r="BE24" s="361"/>
      <c r="BF24" s="361"/>
      <c r="BG24" s="362"/>
      <c r="BH24" s="359"/>
      <c r="BI24" s="347"/>
      <c r="BJ24" s="347"/>
      <c r="BK24" s="347"/>
      <c r="BL24" s="347"/>
      <c r="BM24" s="348"/>
      <c r="BN24" s="347"/>
      <c r="BO24" s="347"/>
      <c r="BP24" s="347"/>
      <c r="BQ24" s="347"/>
      <c r="BR24" s="347"/>
      <c r="BS24" s="348"/>
      <c r="BT24" s="266" t="s">
        <v>108</v>
      </c>
      <c r="BU24" s="267"/>
      <c r="BV24" s="267"/>
      <c r="BW24" s="267"/>
      <c r="BX24" s="266" t="s">
        <v>108</v>
      </c>
      <c r="BY24" s="267"/>
      <c r="BZ24" s="267"/>
      <c r="CA24" s="268"/>
      <c r="CB24" s="350" t="s">
        <v>109</v>
      </c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297"/>
      <c r="CO24" s="297"/>
      <c r="CP24" s="297"/>
      <c r="CQ24" s="297"/>
      <c r="CR24" s="297"/>
      <c r="CS24" s="297"/>
      <c r="CT24" s="297" t="s">
        <v>110</v>
      </c>
      <c r="CU24" s="297"/>
      <c r="CV24" s="297"/>
      <c r="CW24" s="297"/>
      <c r="CX24" s="297"/>
      <c r="CY24" s="297"/>
      <c r="CZ24" s="297"/>
      <c r="DA24" s="297"/>
      <c r="DB24" s="300"/>
      <c r="DC24" s="102"/>
      <c r="DD24" s="316"/>
    </row>
    <row r="25" spans="1:108" ht="26.1" customHeight="1">
      <c r="A25" s="315"/>
      <c r="C25" s="306"/>
      <c r="D25" s="307"/>
      <c r="E25" s="307"/>
      <c r="F25" s="307"/>
      <c r="G25" s="308"/>
      <c r="H25" s="367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68"/>
      <c r="AH25" s="357"/>
      <c r="AI25" s="358"/>
      <c r="AJ25" s="358"/>
      <c r="AK25" s="358"/>
      <c r="AL25" s="372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4"/>
      <c r="AY25" s="372"/>
      <c r="AZ25" s="373"/>
      <c r="BA25" s="373"/>
      <c r="BB25" s="373"/>
      <c r="BC25" s="373"/>
      <c r="BD25" s="373"/>
      <c r="BE25" s="373"/>
      <c r="BF25" s="373"/>
      <c r="BG25" s="374"/>
      <c r="BH25" s="367"/>
      <c r="BI25" s="329"/>
      <c r="BJ25" s="329"/>
      <c r="BK25" s="329"/>
      <c r="BL25" s="329"/>
      <c r="BM25" s="368"/>
      <c r="BN25" s="329"/>
      <c r="BO25" s="329"/>
      <c r="BP25" s="329"/>
      <c r="BQ25" s="329"/>
      <c r="BR25" s="329"/>
      <c r="BS25" s="368"/>
      <c r="BT25" s="269"/>
      <c r="BU25" s="270"/>
      <c r="BV25" s="270"/>
      <c r="BW25" s="270"/>
      <c r="BX25" s="269"/>
      <c r="BY25" s="270"/>
      <c r="BZ25" s="270"/>
      <c r="CA25" s="271"/>
      <c r="CB25" s="369"/>
      <c r="CC25" s="370"/>
      <c r="CD25" s="370"/>
      <c r="CE25" s="370"/>
      <c r="CF25" s="370"/>
      <c r="CG25" s="370"/>
      <c r="CH25" s="370"/>
      <c r="CI25" s="370"/>
      <c r="CJ25" s="370"/>
      <c r="CK25" s="370"/>
      <c r="CL25" s="370"/>
      <c r="CM25" s="370"/>
      <c r="CN25" s="370"/>
      <c r="CO25" s="370"/>
      <c r="CP25" s="370"/>
      <c r="CQ25" s="370"/>
      <c r="CR25" s="370"/>
      <c r="CS25" s="370"/>
      <c r="CT25" s="370"/>
      <c r="CU25" s="370"/>
      <c r="CV25" s="370"/>
      <c r="CW25" s="370"/>
      <c r="CX25" s="370"/>
      <c r="CY25" s="370"/>
      <c r="CZ25" s="370"/>
      <c r="DA25" s="370"/>
      <c r="DB25" s="371"/>
      <c r="DC25" s="102"/>
      <c r="DD25" s="316"/>
    </row>
    <row r="26" spans="1:108" ht="12" customHeight="1">
      <c r="A26" s="315"/>
      <c r="C26" s="305" t="s">
        <v>114</v>
      </c>
      <c r="D26" s="248"/>
      <c r="E26" s="248"/>
      <c r="F26" s="248"/>
      <c r="G26" s="282"/>
      <c r="H26" s="354" t="str">
        <f>PHONETIC(H27)</f>
        <v/>
      </c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6"/>
      <c r="AH26" s="357"/>
      <c r="AI26" s="358"/>
      <c r="AJ26" s="358"/>
      <c r="AK26" s="358"/>
      <c r="AL26" s="360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2"/>
      <c r="AY26" s="360"/>
      <c r="AZ26" s="361"/>
      <c r="BA26" s="361"/>
      <c r="BB26" s="361"/>
      <c r="BC26" s="361"/>
      <c r="BD26" s="361"/>
      <c r="BE26" s="361"/>
      <c r="BF26" s="361"/>
      <c r="BG26" s="362"/>
      <c r="BH26" s="359"/>
      <c r="BI26" s="347"/>
      <c r="BJ26" s="347"/>
      <c r="BK26" s="347"/>
      <c r="BL26" s="347"/>
      <c r="BM26" s="348"/>
      <c r="BN26" s="347"/>
      <c r="BO26" s="347"/>
      <c r="BP26" s="347"/>
      <c r="BQ26" s="347"/>
      <c r="BR26" s="347"/>
      <c r="BS26" s="348"/>
      <c r="BT26" s="266" t="s">
        <v>108</v>
      </c>
      <c r="BU26" s="267"/>
      <c r="BV26" s="267"/>
      <c r="BW26" s="267"/>
      <c r="BX26" s="266" t="s">
        <v>108</v>
      </c>
      <c r="BY26" s="267"/>
      <c r="BZ26" s="267"/>
      <c r="CA26" s="268"/>
      <c r="CB26" s="350" t="s">
        <v>109</v>
      </c>
      <c r="CC26" s="297"/>
      <c r="CD26" s="297"/>
      <c r="CE26" s="297"/>
      <c r="CF26" s="297"/>
      <c r="CG26" s="297"/>
      <c r="CH26" s="297"/>
      <c r="CI26" s="297"/>
      <c r="CJ26" s="297"/>
      <c r="CK26" s="297"/>
      <c r="CL26" s="297"/>
      <c r="CM26" s="297"/>
      <c r="CN26" s="297"/>
      <c r="CO26" s="297"/>
      <c r="CP26" s="297"/>
      <c r="CQ26" s="297"/>
      <c r="CR26" s="297"/>
      <c r="CS26" s="297"/>
      <c r="CT26" s="297" t="s">
        <v>110</v>
      </c>
      <c r="CU26" s="297"/>
      <c r="CV26" s="297"/>
      <c r="CW26" s="297"/>
      <c r="CX26" s="297"/>
      <c r="CY26" s="297"/>
      <c r="CZ26" s="297"/>
      <c r="DA26" s="297"/>
      <c r="DB26" s="300"/>
      <c r="DC26" s="102"/>
      <c r="DD26" s="316"/>
    </row>
    <row r="27" spans="1:108" ht="26.1" customHeight="1">
      <c r="A27" s="315"/>
      <c r="C27" s="306"/>
      <c r="D27" s="307"/>
      <c r="E27" s="307"/>
      <c r="F27" s="307"/>
      <c r="G27" s="308"/>
      <c r="H27" s="351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3"/>
      <c r="AH27" s="357"/>
      <c r="AI27" s="358"/>
      <c r="AJ27" s="358"/>
      <c r="AK27" s="358"/>
      <c r="AL27" s="363"/>
      <c r="AM27" s="364"/>
      <c r="AN27" s="364"/>
      <c r="AO27" s="364"/>
      <c r="AP27" s="364"/>
      <c r="AQ27" s="364"/>
      <c r="AR27" s="364"/>
      <c r="AS27" s="364"/>
      <c r="AT27" s="364"/>
      <c r="AU27" s="364"/>
      <c r="AV27" s="364"/>
      <c r="AW27" s="364"/>
      <c r="AX27" s="365"/>
      <c r="AY27" s="363"/>
      <c r="AZ27" s="364"/>
      <c r="BA27" s="364"/>
      <c r="BB27" s="364"/>
      <c r="BC27" s="364"/>
      <c r="BD27" s="364"/>
      <c r="BE27" s="364"/>
      <c r="BF27" s="364"/>
      <c r="BG27" s="365"/>
      <c r="BH27" s="366"/>
      <c r="BI27" s="233"/>
      <c r="BJ27" s="233"/>
      <c r="BK27" s="233"/>
      <c r="BL27" s="233"/>
      <c r="BM27" s="349"/>
      <c r="BN27" s="233"/>
      <c r="BO27" s="233"/>
      <c r="BP27" s="233"/>
      <c r="BQ27" s="233"/>
      <c r="BR27" s="233"/>
      <c r="BS27" s="349"/>
      <c r="BT27" s="296"/>
      <c r="BU27" s="294"/>
      <c r="BV27" s="294"/>
      <c r="BW27" s="294"/>
      <c r="BX27" s="296"/>
      <c r="BY27" s="294"/>
      <c r="BZ27" s="294"/>
      <c r="CA27" s="295"/>
      <c r="CB27" s="298"/>
      <c r="CC27" s="299"/>
      <c r="CD27" s="299"/>
      <c r="CE27" s="299"/>
      <c r="CF27" s="299"/>
      <c r="CG27" s="299"/>
      <c r="CH27" s="299"/>
      <c r="CI27" s="299"/>
      <c r="CJ27" s="299"/>
      <c r="CK27" s="299"/>
      <c r="CL27" s="299"/>
      <c r="CM27" s="299"/>
      <c r="CN27" s="299"/>
      <c r="CO27" s="299"/>
      <c r="CP27" s="299"/>
      <c r="CQ27" s="299"/>
      <c r="CR27" s="299"/>
      <c r="CS27" s="299"/>
      <c r="CT27" s="299"/>
      <c r="CU27" s="299"/>
      <c r="CV27" s="299"/>
      <c r="CW27" s="299"/>
      <c r="CX27" s="299"/>
      <c r="CY27" s="299"/>
      <c r="CZ27" s="299"/>
      <c r="DA27" s="299"/>
      <c r="DB27" s="301"/>
      <c r="DC27" s="102"/>
      <c r="DD27" s="316"/>
    </row>
    <row r="28" spans="1:108" ht="12" customHeight="1">
      <c r="A28" s="315" t="s">
        <v>115</v>
      </c>
      <c r="C28" s="305" t="s">
        <v>116</v>
      </c>
      <c r="D28" s="248"/>
      <c r="E28" s="248"/>
      <c r="F28" s="248"/>
      <c r="G28" s="282"/>
      <c r="H28" s="354" t="str">
        <f>PHONETIC(H29)</f>
        <v/>
      </c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6"/>
      <c r="AH28" s="357"/>
      <c r="AI28" s="358"/>
      <c r="AJ28" s="358"/>
      <c r="AK28" s="358"/>
      <c r="AL28" s="360"/>
      <c r="AM28" s="361"/>
      <c r="AN28" s="361"/>
      <c r="AO28" s="361"/>
      <c r="AP28" s="361"/>
      <c r="AQ28" s="361"/>
      <c r="AR28" s="361"/>
      <c r="AS28" s="361"/>
      <c r="AT28" s="361"/>
      <c r="AU28" s="361"/>
      <c r="AV28" s="361"/>
      <c r="AW28" s="361"/>
      <c r="AX28" s="362"/>
      <c r="AY28" s="360"/>
      <c r="AZ28" s="361"/>
      <c r="BA28" s="361"/>
      <c r="BB28" s="361"/>
      <c r="BC28" s="361"/>
      <c r="BD28" s="361"/>
      <c r="BE28" s="361"/>
      <c r="BF28" s="361"/>
      <c r="BG28" s="362"/>
      <c r="BH28" s="359"/>
      <c r="BI28" s="347"/>
      <c r="BJ28" s="347"/>
      <c r="BK28" s="347"/>
      <c r="BL28" s="347"/>
      <c r="BM28" s="348"/>
      <c r="BN28" s="347"/>
      <c r="BO28" s="347"/>
      <c r="BP28" s="347"/>
      <c r="BQ28" s="347"/>
      <c r="BR28" s="347"/>
      <c r="BS28" s="348"/>
      <c r="BT28" s="266" t="s">
        <v>108</v>
      </c>
      <c r="BU28" s="267"/>
      <c r="BV28" s="267"/>
      <c r="BW28" s="267"/>
      <c r="BX28" s="266" t="s">
        <v>108</v>
      </c>
      <c r="BY28" s="267"/>
      <c r="BZ28" s="267"/>
      <c r="CA28" s="268"/>
      <c r="CB28" s="350" t="s">
        <v>109</v>
      </c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O28" s="297"/>
      <c r="CP28" s="297"/>
      <c r="CQ28" s="297"/>
      <c r="CR28" s="297"/>
      <c r="CS28" s="297"/>
      <c r="CT28" s="297" t="s">
        <v>110</v>
      </c>
      <c r="CU28" s="297"/>
      <c r="CV28" s="297"/>
      <c r="CW28" s="297"/>
      <c r="CX28" s="297"/>
      <c r="CY28" s="297"/>
      <c r="CZ28" s="297"/>
      <c r="DA28" s="297"/>
      <c r="DB28" s="300"/>
      <c r="DC28" s="102"/>
      <c r="DD28" s="316"/>
    </row>
    <row r="29" spans="1:108" ht="26.1" customHeight="1">
      <c r="A29" s="315"/>
      <c r="C29" s="306"/>
      <c r="D29" s="307"/>
      <c r="E29" s="307"/>
      <c r="F29" s="307"/>
      <c r="G29" s="308"/>
      <c r="H29" s="351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  <c r="AD29" s="352"/>
      <c r="AE29" s="352"/>
      <c r="AF29" s="352"/>
      <c r="AG29" s="353"/>
      <c r="AH29" s="357"/>
      <c r="AI29" s="358"/>
      <c r="AJ29" s="358"/>
      <c r="AK29" s="358"/>
      <c r="AL29" s="363"/>
      <c r="AM29" s="364"/>
      <c r="AN29" s="364"/>
      <c r="AO29" s="364"/>
      <c r="AP29" s="364"/>
      <c r="AQ29" s="364"/>
      <c r="AR29" s="364"/>
      <c r="AS29" s="364"/>
      <c r="AT29" s="364"/>
      <c r="AU29" s="364"/>
      <c r="AV29" s="364"/>
      <c r="AW29" s="364"/>
      <c r="AX29" s="365"/>
      <c r="AY29" s="363"/>
      <c r="AZ29" s="364"/>
      <c r="BA29" s="364"/>
      <c r="BB29" s="364"/>
      <c r="BC29" s="364"/>
      <c r="BD29" s="364"/>
      <c r="BE29" s="364"/>
      <c r="BF29" s="364"/>
      <c r="BG29" s="365"/>
      <c r="BH29" s="366"/>
      <c r="BI29" s="233"/>
      <c r="BJ29" s="233"/>
      <c r="BK29" s="233"/>
      <c r="BL29" s="233"/>
      <c r="BM29" s="349"/>
      <c r="BN29" s="233"/>
      <c r="BO29" s="233"/>
      <c r="BP29" s="233"/>
      <c r="BQ29" s="233"/>
      <c r="BR29" s="233"/>
      <c r="BS29" s="349"/>
      <c r="BT29" s="296"/>
      <c r="BU29" s="294"/>
      <c r="BV29" s="294"/>
      <c r="BW29" s="294"/>
      <c r="BX29" s="296"/>
      <c r="BY29" s="294"/>
      <c r="BZ29" s="294"/>
      <c r="CA29" s="295"/>
      <c r="CB29" s="298"/>
      <c r="CC29" s="299"/>
      <c r="CD29" s="299"/>
      <c r="CE29" s="299"/>
      <c r="CF29" s="299"/>
      <c r="CG29" s="299"/>
      <c r="CH29" s="299"/>
      <c r="CI29" s="299"/>
      <c r="CJ29" s="299"/>
      <c r="CK29" s="299"/>
      <c r="CL29" s="299"/>
      <c r="CM29" s="299"/>
      <c r="CN29" s="299"/>
      <c r="CO29" s="299"/>
      <c r="CP29" s="299"/>
      <c r="CQ29" s="299"/>
      <c r="CR29" s="299"/>
      <c r="CS29" s="299"/>
      <c r="CT29" s="299"/>
      <c r="CU29" s="299"/>
      <c r="CV29" s="299"/>
      <c r="CW29" s="299"/>
      <c r="CX29" s="299"/>
      <c r="CY29" s="299"/>
      <c r="CZ29" s="299"/>
      <c r="DA29" s="299"/>
      <c r="DB29" s="301"/>
      <c r="DC29" s="102"/>
      <c r="DD29" s="316"/>
    </row>
    <row r="30" spans="1:108" ht="12" customHeight="1">
      <c r="A30" s="315"/>
      <c r="C30" s="305" t="s">
        <v>117</v>
      </c>
      <c r="D30" s="248"/>
      <c r="E30" s="248"/>
      <c r="F30" s="248"/>
      <c r="G30" s="282"/>
      <c r="H30" s="354" t="str">
        <f>PHONETIC(H31)</f>
        <v/>
      </c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55"/>
      <c r="AD30" s="355"/>
      <c r="AE30" s="355"/>
      <c r="AF30" s="355"/>
      <c r="AG30" s="356"/>
      <c r="AH30" s="357"/>
      <c r="AI30" s="358"/>
      <c r="AJ30" s="358"/>
      <c r="AK30" s="358"/>
      <c r="AL30" s="360"/>
      <c r="AM30" s="361"/>
      <c r="AN30" s="361"/>
      <c r="AO30" s="361"/>
      <c r="AP30" s="361"/>
      <c r="AQ30" s="361"/>
      <c r="AR30" s="361"/>
      <c r="AS30" s="361"/>
      <c r="AT30" s="361"/>
      <c r="AU30" s="361"/>
      <c r="AV30" s="361"/>
      <c r="AW30" s="361"/>
      <c r="AX30" s="362"/>
      <c r="AY30" s="360"/>
      <c r="AZ30" s="361"/>
      <c r="BA30" s="361"/>
      <c r="BB30" s="361"/>
      <c r="BC30" s="361"/>
      <c r="BD30" s="361"/>
      <c r="BE30" s="361"/>
      <c r="BF30" s="361"/>
      <c r="BG30" s="362"/>
      <c r="BH30" s="359"/>
      <c r="BI30" s="347"/>
      <c r="BJ30" s="347"/>
      <c r="BK30" s="347"/>
      <c r="BL30" s="347"/>
      <c r="BM30" s="348"/>
      <c r="BN30" s="347"/>
      <c r="BO30" s="347"/>
      <c r="BP30" s="347"/>
      <c r="BQ30" s="347"/>
      <c r="BR30" s="347"/>
      <c r="BS30" s="348"/>
      <c r="BT30" s="266" t="s">
        <v>108</v>
      </c>
      <c r="BU30" s="267"/>
      <c r="BV30" s="267"/>
      <c r="BW30" s="267"/>
      <c r="BX30" s="266" t="s">
        <v>108</v>
      </c>
      <c r="BY30" s="267"/>
      <c r="BZ30" s="267"/>
      <c r="CA30" s="268"/>
      <c r="CB30" s="350" t="s">
        <v>109</v>
      </c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97"/>
      <c r="CN30" s="297"/>
      <c r="CO30" s="297"/>
      <c r="CP30" s="297"/>
      <c r="CQ30" s="297"/>
      <c r="CR30" s="297"/>
      <c r="CS30" s="297"/>
      <c r="CT30" s="297" t="s">
        <v>110</v>
      </c>
      <c r="CU30" s="297"/>
      <c r="CV30" s="297"/>
      <c r="CW30" s="297"/>
      <c r="CX30" s="297"/>
      <c r="CY30" s="297"/>
      <c r="CZ30" s="297"/>
      <c r="DA30" s="297"/>
      <c r="DB30" s="300"/>
      <c r="DC30" s="102"/>
    </row>
    <row r="31" spans="1:108" ht="26.1" customHeight="1">
      <c r="A31" s="315"/>
      <c r="C31" s="306"/>
      <c r="D31" s="307"/>
      <c r="E31" s="307"/>
      <c r="F31" s="307"/>
      <c r="G31" s="308"/>
      <c r="H31" s="351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3"/>
      <c r="AH31" s="357"/>
      <c r="AI31" s="358"/>
      <c r="AJ31" s="358"/>
      <c r="AK31" s="358"/>
      <c r="AL31" s="363"/>
      <c r="AM31" s="364"/>
      <c r="AN31" s="364"/>
      <c r="AO31" s="364"/>
      <c r="AP31" s="364"/>
      <c r="AQ31" s="364"/>
      <c r="AR31" s="364"/>
      <c r="AS31" s="364"/>
      <c r="AT31" s="364"/>
      <c r="AU31" s="364"/>
      <c r="AV31" s="364"/>
      <c r="AW31" s="364"/>
      <c r="AX31" s="365"/>
      <c r="AY31" s="363"/>
      <c r="AZ31" s="364"/>
      <c r="BA31" s="364"/>
      <c r="BB31" s="364"/>
      <c r="BC31" s="364"/>
      <c r="BD31" s="364"/>
      <c r="BE31" s="364"/>
      <c r="BF31" s="364"/>
      <c r="BG31" s="365"/>
      <c r="BH31" s="366"/>
      <c r="BI31" s="233"/>
      <c r="BJ31" s="233"/>
      <c r="BK31" s="233"/>
      <c r="BL31" s="233"/>
      <c r="BM31" s="349"/>
      <c r="BN31" s="233"/>
      <c r="BO31" s="233"/>
      <c r="BP31" s="233"/>
      <c r="BQ31" s="233"/>
      <c r="BR31" s="233"/>
      <c r="BS31" s="349"/>
      <c r="BT31" s="296"/>
      <c r="BU31" s="294"/>
      <c r="BV31" s="294"/>
      <c r="BW31" s="294"/>
      <c r="BX31" s="296"/>
      <c r="BY31" s="294"/>
      <c r="BZ31" s="294"/>
      <c r="CA31" s="295"/>
      <c r="CB31" s="298"/>
      <c r="CC31" s="299"/>
      <c r="CD31" s="299"/>
      <c r="CE31" s="299"/>
      <c r="CF31" s="299"/>
      <c r="CG31" s="299"/>
      <c r="CH31" s="299"/>
      <c r="CI31" s="299"/>
      <c r="CJ31" s="299"/>
      <c r="CK31" s="299"/>
      <c r="CL31" s="299"/>
      <c r="CM31" s="299"/>
      <c r="CN31" s="299"/>
      <c r="CO31" s="299"/>
      <c r="CP31" s="299"/>
      <c r="CQ31" s="299"/>
      <c r="CR31" s="299"/>
      <c r="CS31" s="299"/>
      <c r="CT31" s="299"/>
      <c r="CU31" s="299"/>
      <c r="CV31" s="299"/>
      <c r="CW31" s="299"/>
      <c r="CX31" s="299"/>
      <c r="CY31" s="299"/>
      <c r="CZ31" s="299"/>
      <c r="DA31" s="299"/>
      <c r="DB31" s="301"/>
      <c r="DC31" s="102"/>
      <c r="DD31" s="314" t="s">
        <v>118</v>
      </c>
    </row>
    <row r="32" spans="1:108" ht="12" customHeight="1">
      <c r="A32" s="315"/>
      <c r="C32" s="305" t="s">
        <v>119</v>
      </c>
      <c r="D32" s="248"/>
      <c r="E32" s="248"/>
      <c r="F32" s="248"/>
      <c r="G32" s="282"/>
      <c r="H32" s="354" t="str">
        <f>PHONETIC(H33)</f>
        <v/>
      </c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/>
      <c r="AA32" s="355"/>
      <c r="AB32" s="355"/>
      <c r="AC32" s="355"/>
      <c r="AD32" s="355"/>
      <c r="AE32" s="355"/>
      <c r="AF32" s="355"/>
      <c r="AG32" s="356"/>
      <c r="AH32" s="357"/>
      <c r="AI32" s="358"/>
      <c r="AJ32" s="358"/>
      <c r="AK32" s="358"/>
      <c r="AL32" s="360"/>
      <c r="AM32" s="361"/>
      <c r="AN32" s="361"/>
      <c r="AO32" s="361"/>
      <c r="AP32" s="361"/>
      <c r="AQ32" s="361"/>
      <c r="AR32" s="361"/>
      <c r="AS32" s="361"/>
      <c r="AT32" s="361"/>
      <c r="AU32" s="361"/>
      <c r="AV32" s="361"/>
      <c r="AW32" s="361"/>
      <c r="AX32" s="362"/>
      <c r="AY32" s="360"/>
      <c r="AZ32" s="361"/>
      <c r="BA32" s="361"/>
      <c r="BB32" s="361"/>
      <c r="BC32" s="361"/>
      <c r="BD32" s="361"/>
      <c r="BE32" s="361"/>
      <c r="BF32" s="361"/>
      <c r="BG32" s="362"/>
      <c r="BH32" s="359"/>
      <c r="BI32" s="347"/>
      <c r="BJ32" s="347"/>
      <c r="BK32" s="347"/>
      <c r="BL32" s="347"/>
      <c r="BM32" s="348"/>
      <c r="BN32" s="347"/>
      <c r="BO32" s="347"/>
      <c r="BP32" s="347"/>
      <c r="BQ32" s="347"/>
      <c r="BR32" s="347"/>
      <c r="BS32" s="348"/>
      <c r="BT32" s="266" t="s">
        <v>108</v>
      </c>
      <c r="BU32" s="267"/>
      <c r="BV32" s="267"/>
      <c r="BW32" s="267"/>
      <c r="BX32" s="266" t="s">
        <v>108</v>
      </c>
      <c r="BY32" s="267"/>
      <c r="BZ32" s="267"/>
      <c r="CA32" s="268"/>
      <c r="CB32" s="350" t="s">
        <v>109</v>
      </c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O32" s="297"/>
      <c r="CP32" s="297"/>
      <c r="CQ32" s="297"/>
      <c r="CR32" s="297"/>
      <c r="CS32" s="297"/>
      <c r="CT32" s="297" t="s">
        <v>110</v>
      </c>
      <c r="CU32" s="297"/>
      <c r="CV32" s="297"/>
      <c r="CW32" s="297"/>
      <c r="CX32" s="297"/>
      <c r="CY32" s="297"/>
      <c r="CZ32" s="297"/>
      <c r="DA32" s="297"/>
      <c r="DB32" s="300"/>
      <c r="DC32" s="102"/>
      <c r="DD32" s="314"/>
    </row>
    <row r="33" spans="1:108" ht="26.1" customHeight="1">
      <c r="A33" s="315"/>
      <c r="C33" s="306"/>
      <c r="D33" s="307"/>
      <c r="E33" s="307"/>
      <c r="F33" s="307"/>
      <c r="G33" s="308"/>
      <c r="H33" s="351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352"/>
      <c r="U33" s="352"/>
      <c r="V33" s="352"/>
      <c r="W33" s="352"/>
      <c r="X33" s="352"/>
      <c r="Y33" s="352"/>
      <c r="Z33" s="352"/>
      <c r="AA33" s="352"/>
      <c r="AB33" s="352"/>
      <c r="AC33" s="352"/>
      <c r="AD33" s="352"/>
      <c r="AE33" s="352"/>
      <c r="AF33" s="352"/>
      <c r="AG33" s="353"/>
      <c r="AH33" s="357"/>
      <c r="AI33" s="358"/>
      <c r="AJ33" s="358"/>
      <c r="AK33" s="358"/>
      <c r="AL33" s="363"/>
      <c r="AM33" s="364"/>
      <c r="AN33" s="364"/>
      <c r="AO33" s="364"/>
      <c r="AP33" s="364"/>
      <c r="AQ33" s="364"/>
      <c r="AR33" s="364"/>
      <c r="AS33" s="364"/>
      <c r="AT33" s="364"/>
      <c r="AU33" s="364"/>
      <c r="AV33" s="364"/>
      <c r="AW33" s="364"/>
      <c r="AX33" s="365"/>
      <c r="AY33" s="363"/>
      <c r="AZ33" s="364"/>
      <c r="BA33" s="364"/>
      <c r="BB33" s="364"/>
      <c r="BC33" s="364"/>
      <c r="BD33" s="364"/>
      <c r="BE33" s="364"/>
      <c r="BF33" s="364"/>
      <c r="BG33" s="365"/>
      <c r="BH33" s="366"/>
      <c r="BI33" s="233"/>
      <c r="BJ33" s="233"/>
      <c r="BK33" s="233"/>
      <c r="BL33" s="233"/>
      <c r="BM33" s="349"/>
      <c r="BN33" s="233"/>
      <c r="BO33" s="233"/>
      <c r="BP33" s="233"/>
      <c r="BQ33" s="233"/>
      <c r="BR33" s="233"/>
      <c r="BS33" s="349"/>
      <c r="BT33" s="296"/>
      <c r="BU33" s="294"/>
      <c r="BV33" s="294"/>
      <c r="BW33" s="294"/>
      <c r="BX33" s="296"/>
      <c r="BY33" s="294"/>
      <c r="BZ33" s="294"/>
      <c r="CA33" s="295"/>
      <c r="CB33" s="298"/>
      <c r="CC33" s="299"/>
      <c r="CD33" s="299"/>
      <c r="CE33" s="299"/>
      <c r="CF33" s="299"/>
      <c r="CG33" s="299"/>
      <c r="CH33" s="299"/>
      <c r="CI33" s="299"/>
      <c r="CJ33" s="299"/>
      <c r="CK33" s="299"/>
      <c r="CL33" s="299"/>
      <c r="CM33" s="299"/>
      <c r="CN33" s="299"/>
      <c r="CO33" s="299"/>
      <c r="CP33" s="299"/>
      <c r="CQ33" s="299"/>
      <c r="CR33" s="299"/>
      <c r="CS33" s="299"/>
      <c r="CT33" s="299"/>
      <c r="CU33" s="299"/>
      <c r="CV33" s="299"/>
      <c r="CW33" s="299"/>
      <c r="CX33" s="299"/>
      <c r="CY33" s="299"/>
      <c r="CZ33" s="299"/>
      <c r="DA33" s="299"/>
      <c r="DB33" s="301"/>
      <c r="DC33" s="102"/>
      <c r="DD33" s="314"/>
    </row>
    <row r="34" spans="1:108" ht="12" customHeight="1">
      <c r="A34" s="315"/>
      <c r="C34" s="305" t="s">
        <v>120</v>
      </c>
      <c r="D34" s="248"/>
      <c r="E34" s="248"/>
      <c r="F34" s="248"/>
      <c r="G34" s="282"/>
      <c r="H34" s="354" t="str">
        <f>PHONETIC(H35)</f>
        <v/>
      </c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6"/>
      <c r="AH34" s="357"/>
      <c r="AI34" s="358"/>
      <c r="AJ34" s="358"/>
      <c r="AK34" s="358"/>
      <c r="AL34" s="360"/>
      <c r="AM34" s="361"/>
      <c r="AN34" s="361"/>
      <c r="AO34" s="361"/>
      <c r="AP34" s="361"/>
      <c r="AQ34" s="361"/>
      <c r="AR34" s="361"/>
      <c r="AS34" s="361"/>
      <c r="AT34" s="361"/>
      <c r="AU34" s="361"/>
      <c r="AV34" s="361"/>
      <c r="AW34" s="361"/>
      <c r="AX34" s="362"/>
      <c r="AY34" s="360"/>
      <c r="AZ34" s="361"/>
      <c r="BA34" s="361"/>
      <c r="BB34" s="361"/>
      <c r="BC34" s="361"/>
      <c r="BD34" s="361"/>
      <c r="BE34" s="361"/>
      <c r="BF34" s="361"/>
      <c r="BG34" s="362"/>
      <c r="BH34" s="359"/>
      <c r="BI34" s="347"/>
      <c r="BJ34" s="347"/>
      <c r="BK34" s="347"/>
      <c r="BL34" s="347"/>
      <c r="BM34" s="348"/>
      <c r="BN34" s="347"/>
      <c r="BO34" s="347"/>
      <c r="BP34" s="347"/>
      <c r="BQ34" s="347"/>
      <c r="BR34" s="347"/>
      <c r="BS34" s="348"/>
      <c r="BT34" s="266" t="s">
        <v>108</v>
      </c>
      <c r="BU34" s="267"/>
      <c r="BV34" s="267"/>
      <c r="BW34" s="267"/>
      <c r="BX34" s="266" t="s">
        <v>108</v>
      </c>
      <c r="BY34" s="267"/>
      <c r="BZ34" s="267"/>
      <c r="CA34" s="268"/>
      <c r="CB34" s="350" t="s">
        <v>109</v>
      </c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7"/>
      <c r="CR34" s="297"/>
      <c r="CS34" s="297"/>
      <c r="CT34" s="297" t="s">
        <v>110</v>
      </c>
      <c r="CU34" s="297"/>
      <c r="CV34" s="297"/>
      <c r="CW34" s="297"/>
      <c r="CX34" s="297"/>
      <c r="CY34" s="297"/>
      <c r="CZ34" s="297"/>
      <c r="DA34" s="297"/>
      <c r="DB34" s="300"/>
      <c r="DC34" s="102"/>
      <c r="DD34" s="314"/>
    </row>
    <row r="35" spans="1:108" ht="26.1" customHeight="1">
      <c r="A35" s="315"/>
      <c r="C35" s="306"/>
      <c r="D35" s="307"/>
      <c r="E35" s="307"/>
      <c r="F35" s="307"/>
      <c r="G35" s="308"/>
      <c r="H35" s="351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3"/>
      <c r="AH35" s="357"/>
      <c r="AI35" s="358"/>
      <c r="AJ35" s="358"/>
      <c r="AK35" s="358"/>
      <c r="AL35" s="363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364"/>
      <c r="AX35" s="365"/>
      <c r="AY35" s="363"/>
      <c r="AZ35" s="364"/>
      <c r="BA35" s="364"/>
      <c r="BB35" s="364"/>
      <c r="BC35" s="364"/>
      <c r="BD35" s="364"/>
      <c r="BE35" s="364"/>
      <c r="BF35" s="364"/>
      <c r="BG35" s="365"/>
      <c r="BH35" s="366"/>
      <c r="BI35" s="233"/>
      <c r="BJ35" s="233"/>
      <c r="BK35" s="233"/>
      <c r="BL35" s="233"/>
      <c r="BM35" s="349"/>
      <c r="BN35" s="233"/>
      <c r="BO35" s="233"/>
      <c r="BP35" s="233"/>
      <c r="BQ35" s="233"/>
      <c r="BR35" s="233"/>
      <c r="BS35" s="349"/>
      <c r="BT35" s="296"/>
      <c r="BU35" s="294"/>
      <c r="BV35" s="294"/>
      <c r="BW35" s="294"/>
      <c r="BX35" s="296"/>
      <c r="BY35" s="294"/>
      <c r="BZ35" s="294"/>
      <c r="CA35" s="295"/>
      <c r="CB35" s="298"/>
      <c r="CC35" s="299"/>
      <c r="CD35" s="299"/>
      <c r="CE35" s="299"/>
      <c r="CF35" s="299"/>
      <c r="CG35" s="299"/>
      <c r="CH35" s="299"/>
      <c r="CI35" s="299"/>
      <c r="CJ35" s="299"/>
      <c r="CK35" s="299"/>
      <c r="CL35" s="299"/>
      <c r="CM35" s="299"/>
      <c r="CN35" s="299"/>
      <c r="CO35" s="299"/>
      <c r="CP35" s="299"/>
      <c r="CQ35" s="299"/>
      <c r="CR35" s="299"/>
      <c r="CS35" s="299"/>
      <c r="CT35" s="299"/>
      <c r="CU35" s="299"/>
      <c r="CV35" s="299"/>
      <c r="CW35" s="299"/>
      <c r="CX35" s="299"/>
      <c r="CY35" s="299"/>
      <c r="CZ35" s="299"/>
      <c r="DA35" s="299"/>
      <c r="DB35" s="301"/>
      <c r="DC35" s="102"/>
      <c r="DD35" s="314"/>
    </row>
    <row r="36" spans="1:108" ht="12" customHeight="1">
      <c r="A36" s="315"/>
      <c r="C36" s="305" t="s">
        <v>121</v>
      </c>
      <c r="D36" s="248"/>
      <c r="E36" s="248"/>
      <c r="F36" s="248"/>
      <c r="G36" s="282"/>
      <c r="H36" s="354" t="str">
        <f>PHONETIC(H37)</f>
        <v/>
      </c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6"/>
      <c r="AH36" s="357"/>
      <c r="AI36" s="358"/>
      <c r="AJ36" s="358"/>
      <c r="AK36" s="358"/>
      <c r="AL36" s="360"/>
      <c r="AM36" s="361"/>
      <c r="AN36" s="361"/>
      <c r="AO36" s="361"/>
      <c r="AP36" s="361"/>
      <c r="AQ36" s="361"/>
      <c r="AR36" s="361"/>
      <c r="AS36" s="361"/>
      <c r="AT36" s="361"/>
      <c r="AU36" s="361"/>
      <c r="AV36" s="361"/>
      <c r="AW36" s="361"/>
      <c r="AX36" s="362"/>
      <c r="AY36" s="360"/>
      <c r="AZ36" s="361"/>
      <c r="BA36" s="361"/>
      <c r="BB36" s="361"/>
      <c r="BC36" s="361"/>
      <c r="BD36" s="361"/>
      <c r="BE36" s="361"/>
      <c r="BF36" s="361"/>
      <c r="BG36" s="362"/>
      <c r="BH36" s="359"/>
      <c r="BI36" s="347"/>
      <c r="BJ36" s="347"/>
      <c r="BK36" s="347"/>
      <c r="BL36" s="347"/>
      <c r="BM36" s="348"/>
      <c r="BN36" s="347"/>
      <c r="BO36" s="347"/>
      <c r="BP36" s="347"/>
      <c r="BQ36" s="347"/>
      <c r="BR36" s="347"/>
      <c r="BS36" s="348"/>
      <c r="BT36" s="266" t="s">
        <v>108</v>
      </c>
      <c r="BU36" s="267"/>
      <c r="BV36" s="267"/>
      <c r="BW36" s="267"/>
      <c r="BX36" s="266" t="s">
        <v>108</v>
      </c>
      <c r="BY36" s="267"/>
      <c r="BZ36" s="267"/>
      <c r="CA36" s="268"/>
      <c r="CB36" s="350" t="s">
        <v>109</v>
      </c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O36" s="297"/>
      <c r="CP36" s="297"/>
      <c r="CQ36" s="297"/>
      <c r="CR36" s="297"/>
      <c r="CS36" s="297"/>
      <c r="CT36" s="297" t="s">
        <v>110</v>
      </c>
      <c r="CU36" s="297"/>
      <c r="CV36" s="297"/>
      <c r="CW36" s="297"/>
      <c r="CX36" s="297"/>
      <c r="CY36" s="297"/>
      <c r="CZ36" s="297"/>
      <c r="DA36" s="297"/>
      <c r="DB36" s="300"/>
      <c r="DC36" s="102"/>
      <c r="DD36" s="314"/>
    </row>
    <row r="37" spans="1:108" ht="26.1" customHeight="1">
      <c r="A37" s="315"/>
      <c r="C37" s="306"/>
      <c r="D37" s="307"/>
      <c r="E37" s="307"/>
      <c r="F37" s="307"/>
      <c r="G37" s="308"/>
      <c r="H37" s="351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3"/>
      <c r="AH37" s="357"/>
      <c r="AI37" s="358"/>
      <c r="AJ37" s="358"/>
      <c r="AK37" s="358"/>
      <c r="AL37" s="363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5"/>
      <c r="AY37" s="363"/>
      <c r="AZ37" s="364"/>
      <c r="BA37" s="364"/>
      <c r="BB37" s="364"/>
      <c r="BC37" s="364"/>
      <c r="BD37" s="364"/>
      <c r="BE37" s="364"/>
      <c r="BF37" s="364"/>
      <c r="BG37" s="365"/>
      <c r="BH37" s="366"/>
      <c r="BI37" s="233"/>
      <c r="BJ37" s="233"/>
      <c r="BK37" s="233"/>
      <c r="BL37" s="233"/>
      <c r="BM37" s="349"/>
      <c r="BN37" s="233"/>
      <c r="BO37" s="233"/>
      <c r="BP37" s="233"/>
      <c r="BQ37" s="233"/>
      <c r="BR37" s="233"/>
      <c r="BS37" s="349"/>
      <c r="BT37" s="296"/>
      <c r="BU37" s="294"/>
      <c r="BV37" s="294"/>
      <c r="BW37" s="294"/>
      <c r="BX37" s="296"/>
      <c r="BY37" s="294"/>
      <c r="BZ37" s="294"/>
      <c r="CA37" s="295"/>
      <c r="CB37" s="298"/>
      <c r="CC37" s="299"/>
      <c r="CD37" s="299"/>
      <c r="CE37" s="299"/>
      <c r="CF37" s="299"/>
      <c r="CG37" s="299"/>
      <c r="CH37" s="299"/>
      <c r="CI37" s="299"/>
      <c r="CJ37" s="299"/>
      <c r="CK37" s="299"/>
      <c r="CL37" s="299"/>
      <c r="CM37" s="299"/>
      <c r="CN37" s="299"/>
      <c r="CO37" s="299"/>
      <c r="CP37" s="299"/>
      <c r="CQ37" s="299"/>
      <c r="CR37" s="299"/>
      <c r="CS37" s="299"/>
      <c r="CT37" s="299"/>
      <c r="CU37" s="299"/>
      <c r="CV37" s="299"/>
      <c r="CW37" s="299"/>
      <c r="CX37" s="299"/>
      <c r="CY37" s="299"/>
      <c r="CZ37" s="299"/>
      <c r="DA37" s="299"/>
      <c r="DB37" s="301"/>
      <c r="DC37" s="102"/>
      <c r="DD37" s="314"/>
    </row>
    <row r="38" spans="1:108" ht="12" customHeight="1">
      <c r="A38" s="315"/>
      <c r="C38" s="305" t="s">
        <v>122</v>
      </c>
      <c r="D38" s="248"/>
      <c r="E38" s="248"/>
      <c r="F38" s="248"/>
      <c r="G38" s="282"/>
      <c r="H38" s="354" t="str">
        <f>PHONETIC(H39)</f>
        <v/>
      </c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  <c r="AG38" s="356"/>
      <c r="AH38" s="357"/>
      <c r="AI38" s="358"/>
      <c r="AJ38" s="358"/>
      <c r="AK38" s="358"/>
      <c r="AL38" s="360"/>
      <c r="AM38" s="361"/>
      <c r="AN38" s="361"/>
      <c r="AO38" s="361"/>
      <c r="AP38" s="361"/>
      <c r="AQ38" s="361"/>
      <c r="AR38" s="361"/>
      <c r="AS38" s="361"/>
      <c r="AT38" s="361"/>
      <c r="AU38" s="361"/>
      <c r="AV38" s="361"/>
      <c r="AW38" s="361"/>
      <c r="AX38" s="362"/>
      <c r="AY38" s="360"/>
      <c r="AZ38" s="361"/>
      <c r="BA38" s="361"/>
      <c r="BB38" s="361"/>
      <c r="BC38" s="361"/>
      <c r="BD38" s="361"/>
      <c r="BE38" s="361"/>
      <c r="BF38" s="361"/>
      <c r="BG38" s="362"/>
      <c r="BH38" s="359"/>
      <c r="BI38" s="347"/>
      <c r="BJ38" s="347"/>
      <c r="BK38" s="347"/>
      <c r="BL38" s="347"/>
      <c r="BM38" s="348"/>
      <c r="BN38" s="347"/>
      <c r="BO38" s="347"/>
      <c r="BP38" s="347"/>
      <c r="BQ38" s="347"/>
      <c r="BR38" s="347"/>
      <c r="BS38" s="348"/>
      <c r="BT38" s="266" t="s">
        <v>108</v>
      </c>
      <c r="BU38" s="267"/>
      <c r="BV38" s="267"/>
      <c r="BW38" s="267"/>
      <c r="BX38" s="266" t="s">
        <v>108</v>
      </c>
      <c r="BY38" s="267"/>
      <c r="BZ38" s="267"/>
      <c r="CA38" s="268"/>
      <c r="CB38" s="350" t="s">
        <v>109</v>
      </c>
      <c r="CC38" s="297"/>
      <c r="CD38" s="297"/>
      <c r="CE38" s="297"/>
      <c r="CF38" s="297"/>
      <c r="CG38" s="297"/>
      <c r="CH38" s="297"/>
      <c r="CI38" s="297"/>
      <c r="CJ38" s="297"/>
      <c r="CK38" s="297"/>
      <c r="CL38" s="297"/>
      <c r="CM38" s="297"/>
      <c r="CN38" s="297"/>
      <c r="CO38" s="297"/>
      <c r="CP38" s="297"/>
      <c r="CQ38" s="297"/>
      <c r="CR38" s="297"/>
      <c r="CS38" s="297"/>
      <c r="CT38" s="297" t="s">
        <v>110</v>
      </c>
      <c r="CU38" s="297"/>
      <c r="CV38" s="297"/>
      <c r="CW38" s="297"/>
      <c r="CX38" s="297"/>
      <c r="CY38" s="297"/>
      <c r="CZ38" s="297"/>
      <c r="DA38" s="297"/>
      <c r="DB38" s="300"/>
      <c r="DC38" s="102"/>
      <c r="DD38" s="314"/>
    </row>
    <row r="39" spans="1:108" ht="26.1" customHeight="1">
      <c r="A39" s="315"/>
      <c r="C39" s="306"/>
      <c r="D39" s="307"/>
      <c r="E39" s="307"/>
      <c r="F39" s="307"/>
      <c r="G39" s="308"/>
      <c r="H39" s="351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2"/>
      <c r="AC39" s="352"/>
      <c r="AD39" s="352"/>
      <c r="AE39" s="352"/>
      <c r="AF39" s="352"/>
      <c r="AG39" s="353"/>
      <c r="AH39" s="357"/>
      <c r="AI39" s="358"/>
      <c r="AJ39" s="358"/>
      <c r="AK39" s="358"/>
      <c r="AL39" s="363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5"/>
      <c r="AY39" s="363"/>
      <c r="AZ39" s="364"/>
      <c r="BA39" s="364"/>
      <c r="BB39" s="364"/>
      <c r="BC39" s="364"/>
      <c r="BD39" s="364"/>
      <c r="BE39" s="364"/>
      <c r="BF39" s="364"/>
      <c r="BG39" s="365"/>
      <c r="BH39" s="366"/>
      <c r="BI39" s="233"/>
      <c r="BJ39" s="233"/>
      <c r="BK39" s="233"/>
      <c r="BL39" s="233"/>
      <c r="BM39" s="349"/>
      <c r="BN39" s="233"/>
      <c r="BO39" s="233"/>
      <c r="BP39" s="233"/>
      <c r="BQ39" s="233"/>
      <c r="BR39" s="233"/>
      <c r="BS39" s="349"/>
      <c r="BT39" s="296"/>
      <c r="BU39" s="294"/>
      <c r="BV39" s="294"/>
      <c r="BW39" s="294"/>
      <c r="BX39" s="296"/>
      <c r="BY39" s="294"/>
      <c r="BZ39" s="294"/>
      <c r="CA39" s="295"/>
      <c r="CB39" s="298"/>
      <c r="CC39" s="299"/>
      <c r="CD39" s="299"/>
      <c r="CE39" s="299"/>
      <c r="CF39" s="299"/>
      <c r="CG39" s="299"/>
      <c r="CH39" s="299"/>
      <c r="CI39" s="299"/>
      <c r="CJ39" s="299"/>
      <c r="CK39" s="299"/>
      <c r="CL39" s="299"/>
      <c r="CM39" s="299"/>
      <c r="CN39" s="299"/>
      <c r="CO39" s="299"/>
      <c r="CP39" s="299"/>
      <c r="CQ39" s="299"/>
      <c r="CR39" s="299"/>
      <c r="CS39" s="299"/>
      <c r="CT39" s="299"/>
      <c r="CU39" s="299"/>
      <c r="CV39" s="299"/>
      <c r="CW39" s="299"/>
      <c r="CX39" s="299"/>
      <c r="CY39" s="299"/>
      <c r="CZ39" s="299"/>
      <c r="DA39" s="299"/>
      <c r="DB39" s="301"/>
      <c r="DC39" s="102"/>
      <c r="DD39" s="314"/>
    </row>
    <row r="40" spans="1:108" ht="12" customHeight="1">
      <c r="A40" s="315"/>
      <c r="C40" s="305" t="s">
        <v>123</v>
      </c>
      <c r="D40" s="248"/>
      <c r="E40" s="248"/>
      <c r="F40" s="248"/>
      <c r="G40" s="282"/>
      <c r="H40" s="354" t="str">
        <f>PHONETIC(H41)</f>
        <v/>
      </c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5"/>
      <c r="Z40" s="355"/>
      <c r="AA40" s="355"/>
      <c r="AB40" s="355"/>
      <c r="AC40" s="355"/>
      <c r="AD40" s="355"/>
      <c r="AE40" s="355"/>
      <c r="AF40" s="355"/>
      <c r="AG40" s="356"/>
      <c r="AH40" s="357"/>
      <c r="AI40" s="358"/>
      <c r="AJ40" s="358"/>
      <c r="AK40" s="358"/>
      <c r="AL40" s="360"/>
      <c r="AM40" s="361"/>
      <c r="AN40" s="361"/>
      <c r="AO40" s="361"/>
      <c r="AP40" s="361"/>
      <c r="AQ40" s="361"/>
      <c r="AR40" s="361"/>
      <c r="AS40" s="361"/>
      <c r="AT40" s="361"/>
      <c r="AU40" s="361"/>
      <c r="AV40" s="361"/>
      <c r="AW40" s="361"/>
      <c r="AX40" s="362"/>
      <c r="AY40" s="360"/>
      <c r="AZ40" s="361"/>
      <c r="BA40" s="361"/>
      <c r="BB40" s="361"/>
      <c r="BC40" s="361"/>
      <c r="BD40" s="361"/>
      <c r="BE40" s="361"/>
      <c r="BF40" s="361"/>
      <c r="BG40" s="362"/>
      <c r="BH40" s="359"/>
      <c r="BI40" s="347"/>
      <c r="BJ40" s="347"/>
      <c r="BK40" s="347"/>
      <c r="BL40" s="347"/>
      <c r="BM40" s="348"/>
      <c r="BN40" s="347"/>
      <c r="BO40" s="347"/>
      <c r="BP40" s="347"/>
      <c r="BQ40" s="347"/>
      <c r="BR40" s="347"/>
      <c r="BS40" s="348"/>
      <c r="BT40" s="266" t="s">
        <v>108</v>
      </c>
      <c r="BU40" s="267"/>
      <c r="BV40" s="267"/>
      <c r="BW40" s="267"/>
      <c r="BX40" s="266" t="s">
        <v>108</v>
      </c>
      <c r="BY40" s="267"/>
      <c r="BZ40" s="267"/>
      <c r="CA40" s="268"/>
      <c r="CB40" s="350" t="s">
        <v>109</v>
      </c>
      <c r="CC40" s="297"/>
      <c r="CD40" s="297"/>
      <c r="CE40" s="297"/>
      <c r="CF40" s="297"/>
      <c r="CG40" s="297"/>
      <c r="CH40" s="297"/>
      <c r="CI40" s="297"/>
      <c r="CJ40" s="297"/>
      <c r="CK40" s="297"/>
      <c r="CL40" s="297"/>
      <c r="CM40" s="297"/>
      <c r="CN40" s="297"/>
      <c r="CO40" s="297"/>
      <c r="CP40" s="297"/>
      <c r="CQ40" s="297"/>
      <c r="CR40" s="297"/>
      <c r="CS40" s="297"/>
      <c r="CT40" s="297" t="s">
        <v>110</v>
      </c>
      <c r="CU40" s="297"/>
      <c r="CV40" s="297"/>
      <c r="CW40" s="297"/>
      <c r="CX40" s="297"/>
      <c r="CY40" s="297"/>
      <c r="CZ40" s="297"/>
      <c r="DA40" s="297"/>
      <c r="DB40" s="300"/>
      <c r="DC40" s="103"/>
      <c r="DD40" s="314"/>
    </row>
    <row r="41" spans="1:108" ht="26.1" customHeight="1">
      <c r="A41" s="315"/>
      <c r="C41" s="306"/>
      <c r="D41" s="307"/>
      <c r="E41" s="307"/>
      <c r="F41" s="307"/>
      <c r="G41" s="308"/>
      <c r="H41" s="351"/>
      <c r="I41" s="352"/>
      <c r="J41" s="352"/>
      <c r="K41" s="352"/>
      <c r="L41" s="352"/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3"/>
      <c r="AH41" s="357"/>
      <c r="AI41" s="358"/>
      <c r="AJ41" s="358"/>
      <c r="AK41" s="358"/>
      <c r="AL41" s="363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364"/>
      <c r="AX41" s="365"/>
      <c r="AY41" s="363"/>
      <c r="AZ41" s="364"/>
      <c r="BA41" s="364"/>
      <c r="BB41" s="364"/>
      <c r="BC41" s="364"/>
      <c r="BD41" s="364"/>
      <c r="BE41" s="364"/>
      <c r="BF41" s="364"/>
      <c r="BG41" s="365"/>
      <c r="BH41" s="366"/>
      <c r="BI41" s="233"/>
      <c r="BJ41" s="233"/>
      <c r="BK41" s="233"/>
      <c r="BL41" s="233"/>
      <c r="BM41" s="349"/>
      <c r="BN41" s="233"/>
      <c r="BO41" s="233"/>
      <c r="BP41" s="233"/>
      <c r="BQ41" s="233"/>
      <c r="BR41" s="233"/>
      <c r="BS41" s="349"/>
      <c r="BT41" s="296"/>
      <c r="BU41" s="294"/>
      <c r="BV41" s="294"/>
      <c r="BW41" s="294"/>
      <c r="BX41" s="296"/>
      <c r="BY41" s="294"/>
      <c r="BZ41" s="294"/>
      <c r="CA41" s="295"/>
      <c r="CB41" s="298"/>
      <c r="CC41" s="299"/>
      <c r="CD41" s="299"/>
      <c r="CE41" s="299"/>
      <c r="CF41" s="299"/>
      <c r="CG41" s="299"/>
      <c r="CH41" s="299"/>
      <c r="CI41" s="299"/>
      <c r="CJ41" s="299"/>
      <c r="CK41" s="299"/>
      <c r="CL41" s="299"/>
      <c r="CM41" s="299"/>
      <c r="CN41" s="299"/>
      <c r="CO41" s="299"/>
      <c r="CP41" s="299"/>
      <c r="CQ41" s="299"/>
      <c r="CR41" s="299"/>
      <c r="CS41" s="299"/>
      <c r="CT41" s="299"/>
      <c r="CU41" s="299"/>
      <c r="CV41" s="299"/>
      <c r="CW41" s="299"/>
      <c r="CX41" s="299"/>
      <c r="CY41" s="299"/>
      <c r="CZ41" s="299"/>
      <c r="DA41" s="299"/>
      <c r="DB41" s="301"/>
      <c r="DC41" s="103"/>
      <c r="DD41" s="314"/>
    </row>
    <row r="42" spans="1:108" ht="12" customHeight="1">
      <c r="A42" s="315"/>
      <c r="C42" s="305" t="s">
        <v>124</v>
      </c>
      <c r="D42" s="248"/>
      <c r="E42" s="248"/>
      <c r="F42" s="248"/>
      <c r="G42" s="282"/>
      <c r="H42" s="354" t="str">
        <f>PHONETIC(H43)</f>
        <v/>
      </c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356"/>
      <c r="AH42" s="357"/>
      <c r="AI42" s="358"/>
      <c r="AJ42" s="358"/>
      <c r="AK42" s="358"/>
      <c r="AL42" s="360"/>
      <c r="AM42" s="361"/>
      <c r="AN42" s="361"/>
      <c r="AO42" s="361"/>
      <c r="AP42" s="361"/>
      <c r="AQ42" s="361"/>
      <c r="AR42" s="361"/>
      <c r="AS42" s="361"/>
      <c r="AT42" s="361"/>
      <c r="AU42" s="361"/>
      <c r="AV42" s="361"/>
      <c r="AW42" s="361"/>
      <c r="AX42" s="362"/>
      <c r="AY42" s="360"/>
      <c r="AZ42" s="361"/>
      <c r="BA42" s="361"/>
      <c r="BB42" s="361"/>
      <c r="BC42" s="361"/>
      <c r="BD42" s="361"/>
      <c r="BE42" s="361"/>
      <c r="BF42" s="361"/>
      <c r="BG42" s="362"/>
      <c r="BH42" s="359"/>
      <c r="BI42" s="347"/>
      <c r="BJ42" s="347"/>
      <c r="BK42" s="347"/>
      <c r="BL42" s="347"/>
      <c r="BM42" s="348"/>
      <c r="BN42" s="347"/>
      <c r="BO42" s="347"/>
      <c r="BP42" s="347"/>
      <c r="BQ42" s="347"/>
      <c r="BR42" s="347"/>
      <c r="BS42" s="348"/>
      <c r="BT42" s="266" t="s">
        <v>108</v>
      </c>
      <c r="BU42" s="267"/>
      <c r="BV42" s="267"/>
      <c r="BW42" s="267"/>
      <c r="BX42" s="266" t="s">
        <v>108</v>
      </c>
      <c r="BY42" s="267"/>
      <c r="BZ42" s="267"/>
      <c r="CA42" s="268"/>
      <c r="CB42" s="350" t="s">
        <v>109</v>
      </c>
      <c r="CC42" s="297"/>
      <c r="CD42" s="297"/>
      <c r="CE42" s="297"/>
      <c r="CF42" s="297"/>
      <c r="CG42" s="297"/>
      <c r="CH42" s="297"/>
      <c r="CI42" s="297"/>
      <c r="CJ42" s="297"/>
      <c r="CK42" s="297"/>
      <c r="CL42" s="297"/>
      <c r="CM42" s="297"/>
      <c r="CN42" s="297"/>
      <c r="CO42" s="297"/>
      <c r="CP42" s="297"/>
      <c r="CQ42" s="297"/>
      <c r="CR42" s="297"/>
      <c r="CS42" s="297"/>
      <c r="CT42" s="297" t="s">
        <v>110</v>
      </c>
      <c r="CU42" s="297"/>
      <c r="CV42" s="297"/>
      <c r="CW42" s="297"/>
      <c r="CX42" s="297"/>
      <c r="CY42" s="297"/>
      <c r="CZ42" s="297"/>
      <c r="DA42" s="297"/>
      <c r="DB42" s="300"/>
      <c r="DC42" s="103"/>
      <c r="DD42" s="314"/>
    </row>
    <row r="43" spans="1:108" ht="26.1" customHeight="1">
      <c r="A43" s="315"/>
      <c r="C43" s="306"/>
      <c r="D43" s="307"/>
      <c r="E43" s="307"/>
      <c r="F43" s="307"/>
      <c r="G43" s="308"/>
      <c r="H43" s="351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3"/>
      <c r="AH43" s="357"/>
      <c r="AI43" s="358"/>
      <c r="AJ43" s="358"/>
      <c r="AK43" s="358"/>
      <c r="AL43" s="363"/>
      <c r="AM43" s="364"/>
      <c r="AN43" s="364"/>
      <c r="AO43" s="364"/>
      <c r="AP43" s="364"/>
      <c r="AQ43" s="364"/>
      <c r="AR43" s="364"/>
      <c r="AS43" s="364"/>
      <c r="AT43" s="364"/>
      <c r="AU43" s="364"/>
      <c r="AV43" s="364"/>
      <c r="AW43" s="364"/>
      <c r="AX43" s="365"/>
      <c r="AY43" s="363"/>
      <c r="AZ43" s="364"/>
      <c r="BA43" s="364"/>
      <c r="BB43" s="364"/>
      <c r="BC43" s="364"/>
      <c r="BD43" s="364"/>
      <c r="BE43" s="364"/>
      <c r="BF43" s="364"/>
      <c r="BG43" s="365"/>
      <c r="BH43" s="366"/>
      <c r="BI43" s="233"/>
      <c r="BJ43" s="233"/>
      <c r="BK43" s="233"/>
      <c r="BL43" s="233"/>
      <c r="BM43" s="349"/>
      <c r="BN43" s="233"/>
      <c r="BO43" s="233"/>
      <c r="BP43" s="233"/>
      <c r="BQ43" s="233"/>
      <c r="BR43" s="233"/>
      <c r="BS43" s="349"/>
      <c r="BT43" s="296"/>
      <c r="BU43" s="294"/>
      <c r="BV43" s="294"/>
      <c r="BW43" s="294"/>
      <c r="BX43" s="296"/>
      <c r="BY43" s="294"/>
      <c r="BZ43" s="294"/>
      <c r="CA43" s="295"/>
      <c r="CB43" s="298"/>
      <c r="CC43" s="299"/>
      <c r="CD43" s="299"/>
      <c r="CE43" s="299"/>
      <c r="CF43" s="299"/>
      <c r="CG43" s="299"/>
      <c r="CH43" s="299"/>
      <c r="CI43" s="299"/>
      <c r="CJ43" s="299"/>
      <c r="CK43" s="299"/>
      <c r="CL43" s="299"/>
      <c r="CM43" s="299"/>
      <c r="CN43" s="299"/>
      <c r="CO43" s="299"/>
      <c r="CP43" s="299"/>
      <c r="CQ43" s="299"/>
      <c r="CR43" s="299"/>
      <c r="CS43" s="299"/>
      <c r="CT43" s="299"/>
      <c r="CU43" s="299"/>
      <c r="CV43" s="299"/>
      <c r="CW43" s="299"/>
      <c r="CX43" s="299"/>
      <c r="CY43" s="299"/>
      <c r="CZ43" s="299"/>
      <c r="DA43" s="299"/>
      <c r="DB43" s="301"/>
      <c r="DC43" s="103"/>
      <c r="DD43" s="314"/>
    </row>
    <row r="44" spans="1:108" ht="12" customHeight="1">
      <c r="A44" s="315"/>
      <c r="C44" s="305" t="s">
        <v>125</v>
      </c>
      <c r="D44" s="248"/>
      <c r="E44" s="248"/>
      <c r="F44" s="248"/>
      <c r="G44" s="282"/>
      <c r="H44" s="354" t="str">
        <f>PHONETIC(H45)</f>
        <v/>
      </c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6"/>
      <c r="AH44" s="357"/>
      <c r="AI44" s="358"/>
      <c r="AJ44" s="358"/>
      <c r="AK44" s="358"/>
      <c r="AL44" s="360"/>
      <c r="AM44" s="361"/>
      <c r="AN44" s="361"/>
      <c r="AO44" s="361"/>
      <c r="AP44" s="361"/>
      <c r="AQ44" s="361"/>
      <c r="AR44" s="361"/>
      <c r="AS44" s="361"/>
      <c r="AT44" s="361"/>
      <c r="AU44" s="361"/>
      <c r="AV44" s="361"/>
      <c r="AW44" s="361"/>
      <c r="AX44" s="362"/>
      <c r="AY44" s="360"/>
      <c r="AZ44" s="361"/>
      <c r="BA44" s="361"/>
      <c r="BB44" s="361"/>
      <c r="BC44" s="361"/>
      <c r="BD44" s="361"/>
      <c r="BE44" s="361"/>
      <c r="BF44" s="361"/>
      <c r="BG44" s="362"/>
      <c r="BH44" s="359"/>
      <c r="BI44" s="347"/>
      <c r="BJ44" s="347"/>
      <c r="BK44" s="347"/>
      <c r="BL44" s="347"/>
      <c r="BM44" s="348"/>
      <c r="BN44" s="347"/>
      <c r="BO44" s="347"/>
      <c r="BP44" s="347"/>
      <c r="BQ44" s="347"/>
      <c r="BR44" s="347"/>
      <c r="BS44" s="348"/>
      <c r="BT44" s="266" t="s">
        <v>108</v>
      </c>
      <c r="BU44" s="267"/>
      <c r="BV44" s="267"/>
      <c r="BW44" s="267"/>
      <c r="BX44" s="266" t="s">
        <v>108</v>
      </c>
      <c r="BY44" s="267"/>
      <c r="BZ44" s="267"/>
      <c r="CA44" s="268"/>
      <c r="CB44" s="350" t="s">
        <v>109</v>
      </c>
      <c r="CC44" s="297"/>
      <c r="CD44" s="297"/>
      <c r="CE44" s="297"/>
      <c r="CF44" s="297"/>
      <c r="CG44" s="297"/>
      <c r="CH44" s="297"/>
      <c r="CI44" s="297"/>
      <c r="CJ44" s="297"/>
      <c r="CK44" s="297"/>
      <c r="CL44" s="297"/>
      <c r="CM44" s="297"/>
      <c r="CN44" s="297"/>
      <c r="CO44" s="297"/>
      <c r="CP44" s="297"/>
      <c r="CQ44" s="297"/>
      <c r="CR44" s="297"/>
      <c r="CS44" s="297"/>
      <c r="CT44" s="297" t="s">
        <v>126</v>
      </c>
      <c r="CU44" s="297"/>
      <c r="CV44" s="297"/>
      <c r="CW44" s="297"/>
      <c r="CX44" s="297"/>
      <c r="CY44" s="297"/>
      <c r="CZ44" s="297"/>
      <c r="DA44" s="297"/>
      <c r="DB44" s="300"/>
      <c r="DC44" s="103"/>
      <c r="DD44" s="314"/>
    </row>
    <row r="45" spans="1:108" ht="26.1" customHeight="1">
      <c r="A45" s="315"/>
      <c r="C45" s="283"/>
      <c r="D45" s="225"/>
      <c r="E45" s="225"/>
      <c r="F45" s="225"/>
      <c r="G45" s="284"/>
      <c r="H45" s="351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3"/>
      <c r="AH45" s="359"/>
      <c r="AI45" s="347"/>
      <c r="AJ45" s="347"/>
      <c r="AK45" s="347"/>
      <c r="AL45" s="363"/>
      <c r="AM45" s="364"/>
      <c r="AN45" s="364"/>
      <c r="AO45" s="364"/>
      <c r="AP45" s="364"/>
      <c r="AQ45" s="364"/>
      <c r="AR45" s="364"/>
      <c r="AS45" s="364"/>
      <c r="AT45" s="364"/>
      <c r="AU45" s="364"/>
      <c r="AV45" s="364"/>
      <c r="AW45" s="364"/>
      <c r="AX45" s="365"/>
      <c r="AY45" s="363"/>
      <c r="AZ45" s="364"/>
      <c r="BA45" s="364"/>
      <c r="BB45" s="364"/>
      <c r="BC45" s="364"/>
      <c r="BD45" s="364"/>
      <c r="BE45" s="364"/>
      <c r="BF45" s="364"/>
      <c r="BG45" s="365"/>
      <c r="BH45" s="366"/>
      <c r="BI45" s="233"/>
      <c r="BJ45" s="233"/>
      <c r="BK45" s="233"/>
      <c r="BL45" s="233"/>
      <c r="BM45" s="349"/>
      <c r="BN45" s="233"/>
      <c r="BO45" s="233"/>
      <c r="BP45" s="233"/>
      <c r="BQ45" s="233"/>
      <c r="BR45" s="233"/>
      <c r="BS45" s="349"/>
      <c r="BT45" s="296"/>
      <c r="BU45" s="294"/>
      <c r="BV45" s="294"/>
      <c r="BW45" s="294"/>
      <c r="BX45" s="296"/>
      <c r="BY45" s="294"/>
      <c r="BZ45" s="294"/>
      <c r="CA45" s="295"/>
      <c r="CB45" s="298"/>
      <c r="CC45" s="299"/>
      <c r="CD45" s="299"/>
      <c r="CE45" s="299"/>
      <c r="CF45" s="299"/>
      <c r="CG45" s="299"/>
      <c r="CH45" s="299"/>
      <c r="CI45" s="299"/>
      <c r="CJ45" s="299"/>
      <c r="CK45" s="299"/>
      <c r="CL45" s="299"/>
      <c r="CM45" s="299"/>
      <c r="CN45" s="299"/>
      <c r="CO45" s="299"/>
      <c r="CP45" s="299"/>
      <c r="CQ45" s="299"/>
      <c r="CR45" s="299"/>
      <c r="CS45" s="299"/>
      <c r="CT45" s="299"/>
      <c r="CU45" s="299"/>
      <c r="CV45" s="299"/>
      <c r="CW45" s="299"/>
      <c r="CX45" s="299"/>
      <c r="CY45" s="299"/>
      <c r="CZ45" s="299"/>
      <c r="DA45" s="299"/>
      <c r="DB45" s="301"/>
      <c r="DC45" s="103"/>
      <c r="DD45" s="314"/>
    </row>
    <row r="46" spans="1:108" ht="12" customHeight="1">
      <c r="A46" s="315"/>
      <c r="C46" s="251" t="s">
        <v>127</v>
      </c>
      <c r="D46" s="251"/>
      <c r="E46" s="251"/>
      <c r="F46" s="251"/>
      <c r="G46" s="251"/>
      <c r="H46" s="251"/>
      <c r="I46" s="251"/>
      <c r="J46" s="251"/>
      <c r="K46" s="251"/>
      <c r="L46" s="251"/>
      <c r="M46" s="344" t="str">
        <f>PHONETIC(M47)</f>
        <v/>
      </c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5"/>
      <c r="AM46" s="345"/>
      <c r="AN46" s="345"/>
      <c r="AO46" s="345"/>
      <c r="AP46" s="345"/>
      <c r="AQ46" s="345"/>
      <c r="AR46" s="345"/>
      <c r="AS46" s="345"/>
      <c r="AT46" s="345"/>
      <c r="AU46" s="345"/>
      <c r="AV46" s="345"/>
      <c r="AW46" s="345"/>
      <c r="AX46" s="345"/>
      <c r="AY46" s="259" t="s">
        <v>128</v>
      </c>
      <c r="AZ46" s="247"/>
      <c r="BA46" s="247"/>
      <c r="BB46" s="247"/>
      <c r="BC46" s="247"/>
      <c r="BD46" s="247"/>
      <c r="BE46" s="247"/>
      <c r="BF46" s="247"/>
      <c r="BG46" s="260"/>
      <c r="BH46" s="344" t="str">
        <f>PHONETIC(BH47)</f>
        <v/>
      </c>
      <c r="BI46" s="344"/>
      <c r="BJ46" s="344"/>
      <c r="BK46" s="344"/>
      <c r="BL46" s="344"/>
      <c r="BM46" s="344"/>
      <c r="BN46" s="344"/>
      <c r="BO46" s="344"/>
      <c r="BP46" s="344"/>
      <c r="BQ46" s="344"/>
      <c r="BR46" s="344"/>
      <c r="BS46" s="344"/>
      <c r="BT46" s="250" t="s">
        <v>129</v>
      </c>
      <c r="BU46" s="250"/>
      <c r="BV46" s="250"/>
      <c r="BW46" s="250"/>
      <c r="BX46" s="341" t="str">
        <f>PHONETIC(BX47)</f>
        <v/>
      </c>
      <c r="BY46" s="341"/>
      <c r="BZ46" s="341"/>
      <c r="CA46" s="341"/>
      <c r="CB46" s="341"/>
      <c r="CC46" s="341"/>
      <c r="CD46" s="341"/>
      <c r="CE46" s="341"/>
      <c r="CF46" s="341"/>
      <c r="CG46" s="341"/>
      <c r="CH46" s="341"/>
      <c r="CI46" s="341"/>
      <c r="CJ46" s="250" t="s">
        <v>129</v>
      </c>
      <c r="CK46" s="250"/>
      <c r="CL46" s="250"/>
      <c r="CM46" s="250"/>
      <c r="CN46" s="342" t="str">
        <f>PHONETIC(CN47)</f>
        <v/>
      </c>
      <c r="CO46" s="342"/>
      <c r="CP46" s="342"/>
      <c r="CQ46" s="342"/>
      <c r="CR46" s="342"/>
      <c r="CS46" s="342"/>
      <c r="CT46" s="342"/>
      <c r="CU46" s="342"/>
      <c r="CV46" s="342"/>
      <c r="CW46" s="342"/>
      <c r="CX46" s="342"/>
      <c r="CY46" s="342"/>
      <c r="CZ46" s="250" t="s">
        <v>129</v>
      </c>
      <c r="DA46" s="250"/>
      <c r="DB46" s="250"/>
      <c r="DC46" s="103"/>
      <c r="DD46" s="314"/>
    </row>
    <row r="47" spans="1:108" ht="34.5" customHeight="1">
      <c r="A47" s="315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3" ph="1"/>
      <c r="N47" s="253" ph="1"/>
      <c r="O47" s="253" ph="1"/>
      <c r="P47" s="253" ph="1"/>
      <c r="Q47" s="253" ph="1"/>
      <c r="R47" s="253" ph="1"/>
      <c r="S47" s="253" ph="1"/>
      <c r="T47" s="253" ph="1"/>
      <c r="U47" s="253" ph="1"/>
      <c r="V47" s="253" ph="1"/>
      <c r="W47" s="253" ph="1"/>
      <c r="X47" s="253" ph="1"/>
      <c r="Y47" s="253" ph="1"/>
      <c r="Z47" s="253" ph="1"/>
      <c r="AA47" s="253" ph="1"/>
      <c r="AB47" s="253" ph="1"/>
      <c r="AC47" s="253" ph="1"/>
      <c r="AD47" s="253" ph="1"/>
      <c r="AE47" s="253" ph="1"/>
      <c r="AF47" s="253" ph="1"/>
      <c r="AG47" s="253" ph="1"/>
      <c r="AH47" s="253" ph="1"/>
      <c r="AI47" s="253" ph="1"/>
      <c r="AJ47" s="253" ph="1"/>
      <c r="AK47" s="253" ph="1"/>
      <c r="AL47" s="345"/>
      <c r="AM47" s="345"/>
      <c r="AN47" s="345"/>
      <c r="AO47" s="345"/>
      <c r="AP47" s="345"/>
      <c r="AQ47" s="345"/>
      <c r="AR47" s="345"/>
      <c r="AS47" s="345"/>
      <c r="AT47" s="345"/>
      <c r="AU47" s="345"/>
      <c r="AV47" s="345"/>
      <c r="AW47" s="345"/>
      <c r="AX47" s="345"/>
      <c r="AY47" s="261"/>
      <c r="AZ47" s="239"/>
      <c r="BA47" s="239"/>
      <c r="BB47" s="239"/>
      <c r="BC47" s="239"/>
      <c r="BD47" s="239"/>
      <c r="BE47" s="239"/>
      <c r="BF47" s="239"/>
      <c r="BG47" s="262"/>
      <c r="BH47" s="256" ph="1"/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0"/>
      <c r="BU47" s="250"/>
      <c r="BV47" s="250"/>
      <c r="BW47" s="250"/>
      <c r="BX47" s="343"/>
      <c r="BY47" s="343"/>
      <c r="BZ47" s="343"/>
      <c r="CA47" s="343"/>
      <c r="CB47" s="343"/>
      <c r="CC47" s="343"/>
      <c r="CD47" s="343"/>
      <c r="CE47" s="343"/>
      <c r="CF47" s="343"/>
      <c r="CG47" s="343"/>
      <c r="CH47" s="343"/>
      <c r="CI47" s="343"/>
      <c r="CJ47" s="250"/>
      <c r="CK47" s="250"/>
      <c r="CL47" s="250"/>
      <c r="CM47" s="250"/>
      <c r="CN47" s="256"/>
      <c r="CO47" s="256"/>
      <c r="CP47" s="256"/>
      <c r="CQ47" s="256"/>
      <c r="CR47" s="256"/>
      <c r="CS47" s="256"/>
      <c r="CT47" s="256"/>
      <c r="CU47" s="256"/>
      <c r="CV47" s="256"/>
      <c r="CW47" s="256"/>
      <c r="CX47" s="256"/>
      <c r="CY47" s="256"/>
      <c r="CZ47" s="250"/>
      <c r="DA47" s="250"/>
      <c r="DB47" s="250"/>
      <c r="DD47" s="314"/>
    </row>
    <row r="48" spans="1:108" ht="12" customHeight="1">
      <c r="A48" s="104"/>
      <c r="C48" s="251" t="s">
        <v>130</v>
      </c>
      <c r="D48" s="251"/>
      <c r="E48" s="251"/>
      <c r="F48" s="251"/>
      <c r="G48" s="251"/>
      <c r="H48" s="251"/>
      <c r="I48" s="251"/>
      <c r="J48" s="251"/>
      <c r="K48" s="251"/>
      <c r="L48" s="251"/>
      <c r="M48" s="344" t="str">
        <f>PHONETIC(M49)</f>
        <v/>
      </c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44"/>
      <c r="AL48" s="346"/>
      <c r="AM48" s="346"/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261"/>
      <c r="AZ48" s="239"/>
      <c r="BA48" s="239"/>
      <c r="BB48" s="239"/>
      <c r="BC48" s="239"/>
      <c r="BD48" s="239"/>
      <c r="BE48" s="239"/>
      <c r="BF48" s="239"/>
      <c r="BG48" s="262"/>
      <c r="BH48" s="252" t="str">
        <f>PHONETIC(BH49)</f>
        <v/>
      </c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0" t="s">
        <v>129</v>
      </c>
      <c r="BU48" s="250"/>
      <c r="BV48" s="250"/>
      <c r="BW48" s="250"/>
      <c r="BX48" s="249" t="str">
        <f>PHONETIC(BX49)</f>
        <v/>
      </c>
      <c r="BY48" s="249"/>
      <c r="BZ48" s="249"/>
      <c r="CA48" s="249"/>
      <c r="CB48" s="249"/>
      <c r="CC48" s="249"/>
      <c r="CD48" s="249"/>
      <c r="CE48" s="249"/>
      <c r="CF48" s="249"/>
      <c r="CG48" s="249"/>
      <c r="CH48" s="249"/>
      <c r="CI48" s="249"/>
      <c r="CJ48" s="250" t="s">
        <v>129</v>
      </c>
      <c r="CK48" s="250"/>
      <c r="CL48" s="250"/>
      <c r="CM48" s="250"/>
      <c r="CN48" s="251"/>
      <c r="CO48" s="251"/>
      <c r="CP48" s="251"/>
      <c r="CQ48" s="251"/>
      <c r="CR48" s="251"/>
      <c r="CS48" s="251"/>
      <c r="CT48" s="251"/>
      <c r="CU48" s="251"/>
      <c r="CV48" s="251"/>
      <c r="CW48" s="251"/>
      <c r="CX48" s="251"/>
      <c r="CY48" s="251"/>
      <c r="CZ48" s="251"/>
      <c r="DA48" s="251"/>
      <c r="DB48" s="251"/>
      <c r="DD48" s="314"/>
    </row>
    <row r="49" spans="1:111" ht="34.5" customHeight="1">
      <c r="A49" s="104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3" ph="1"/>
      <c r="N49" s="253" ph="1"/>
      <c r="O49" s="253" ph="1"/>
      <c r="P49" s="253" ph="1"/>
      <c r="Q49" s="253" ph="1"/>
      <c r="R49" s="253" ph="1"/>
      <c r="S49" s="253" ph="1"/>
      <c r="T49" s="253" ph="1"/>
      <c r="U49" s="253" ph="1"/>
      <c r="V49" s="253" ph="1"/>
      <c r="W49" s="253" ph="1"/>
      <c r="X49" s="253" ph="1"/>
      <c r="Y49" s="253" ph="1"/>
      <c r="Z49" s="253" ph="1"/>
      <c r="AA49" s="253" ph="1"/>
      <c r="AB49" s="253" ph="1"/>
      <c r="AC49" s="253" ph="1"/>
      <c r="AD49" s="253" ph="1"/>
      <c r="AE49" s="253" ph="1"/>
      <c r="AF49" s="253" ph="1"/>
      <c r="AG49" s="253" ph="1"/>
      <c r="AH49" s="253" ph="1"/>
      <c r="AI49" s="253" ph="1"/>
      <c r="AJ49" s="253" ph="1"/>
      <c r="AK49" s="253" ph="1"/>
      <c r="AL49" s="346"/>
      <c r="AM49" s="346"/>
      <c r="AN49" s="346"/>
      <c r="AO49" s="346"/>
      <c r="AP49" s="346"/>
      <c r="AQ49" s="346"/>
      <c r="AR49" s="346"/>
      <c r="AS49" s="346"/>
      <c r="AT49" s="346"/>
      <c r="AU49" s="346"/>
      <c r="AV49" s="346"/>
      <c r="AW49" s="346"/>
      <c r="AX49" s="346"/>
      <c r="AY49" s="263"/>
      <c r="AZ49" s="264"/>
      <c r="BA49" s="264"/>
      <c r="BB49" s="264"/>
      <c r="BC49" s="264"/>
      <c r="BD49" s="264"/>
      <c r="BE49" s="264"/>
      <c r="BF49" s="264"/>
      <c r="BG49" s="265"/>
      <c r="BH49" s="256" ph="1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0"/>
      <c r="BU49" s="250"/>
      <c r="BV49" s="250"/>
      <c r="BW49" s="250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0"/>
      <c r="CK49" s="250"/>
      <c r="CL49" s="250"/>
      <c r="CM49" s="250"/>
      <c r="CN49" s="251"/>
      <c r="CO49" s="251"/>
      <c r="CP49" s="251"/>
      <c r="CQ49" s="251"/>
      <c r="CR49" s="251"/>
      <c r="CS49" s="251"/>
      <c r="CT49" s="251"/>
      <c r="CU49" s="251"/>
      <c r="CV49" s="251"/>
      <c r="CW49" s="252"/>
      <c r="CX49" s="252"/>
      <c r="CY49" s="252"/>
      <c r="CZ49" s="252"/>
      <c r="DA49" s="252"/>
      <c r="DB49" s="252"/>
      <c r="DD49" s="314"/>
    </row>
    <row r="50" spans="1:111" s="105" customFormat="1" ht="18" customHeight="1">
      <c r="A50" s="104"/>
      <c r="C50" s="106"/>
      <c r="D50" s="107"/>
      <c r="E50" s="246" t="s">
        <v>131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107"/>
      <c r="BG50" s="107"/>
      <c r="BI50" s="108"/>
      <c r="BJ50" s="108"/>
      <c r="BL50" s="108"/>
      <c r="BM50" s="108"/>
      <c r="BN50" s="108"/>
      <c r="BO50" s="108"/>
      <c r="BP50" s="108"/>
      <c r="BQ50" s="108"/>
      <c r="BR50" s="108"/>
      <c r="BV50" s="247"/>
      <c r="BW50" s="247"/>
      <c r="BX50" s="247"/>
      <c r="BY50" s="247"/>
      <c r="BZ50" s="247"/>
      <c r="CA50" s="247"/>
      <c r="CB50" s="247"/>
      <c r="CC50" s="247"/>
      <c r="CD50" s="248" t="s">
        <v>132</v>
      </c>
      <c r="CE50" s="248"/>
      <c r="CF50" s="248"/>
      <c r="CG50" s="247"/>
      <c r="CH50" s="247"/>
      <c r="CI50" s="247"/>
      <c r="CJ50" s="247"/>
      <c r="CK50" s="225" t="s">
        <v>133</v>
      </c>
      <c r="CL50" s="225"/>
      <c r="CM50" s="225"/>
      <c r="CN50" s="247"/>
      <c r="CO50" s="247"/>
      <c r="CP50" s="247"/>
      <c r="CQ50" s="247"/>
      <c r="CR50" s="235" t="s">
        <v>134</v>
      </c>
      <c r="CS50" s="235"/>
      <c r="CT50" s="235"/>
      <c r="CW50" s="107"/>
      <c r="CX50" s="107"/>
      <c r="CY50" s="109"/>
      <c r="CZ50" s="107"/>
      <c r="DA50" s="107"/>
      <c r="DB50" s="110"/>
      <c r="DD50" s="111"/>
    </row>
    <row r="51" spans="1:111" ht="9.9" customHeight="1">
      <c r="A51" s="104"/>
      <c r="C51" s="112"/>
      <c r="DB51" s="103"/>
      <c r="DC51" s="112"/>
      <c r="DG51" s="111"/>
    </row>
    <row r="52" spans="1:111" ht="9.75" customHeight="1">
      <c r="A52" s="104"/>
      <c r="C52" s="112"/>
      <c r="E52" s="236" t="s">
        <v>135</v>
      </c>
      <c r="F52" s="236"/>
      <c r="G52" s="236"/>
      <c r="H52" s="236"/>
      <c r="I52" s="236"/>
      <c r="J52" s="236"/>
      <c r="K52" s="236"/>
      <c r="L52" s="236"/>
      <c r="M52" s="237"/>
      <c r="N52" s="238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113"/>
      <c r="BA52" s="113"/>
      <c r="BB52" s="113"/>
      <c r="BD52" s="226" t="s">
        <v>136</v>
      </c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41" t="s">
        <v>137</v>
      </c>
      <c r="BP52" s="241"/>
      <c r="BQ52" s="243"/>
      <c r="BR52" s="243"/>
      <c r="BS52" s="243"/>
      <c r="BT52" s="243"/>
      <c r="BU52" s="243"/>
      <c r="BV52" s="243"/>
      <c r="BW52" s="243"/>
      <c r="BX52" s="243"/>
      <c r="BY52" s="226" t="s">
        <v>138</v>
      </c>
      <c r="BZ52" s="226"/>
      <c r="CA52" s="239"/>
      <c r="CB52" s="239"/>
      <c r="CC52" s="239"/>
      <c r="CD52" s="239"/>
      <c r="CE52" s="239"/>
      <c r="CF52" s="239"/>
      <c r="CG52" s="239"/>
      <c r="CH52" s="239"/>
      <c r="CI52" s="226" t="s">
        <v>139</v>
      </c>
      <c r="CJ52" s="226"/>
      <c r="CK52" s="239"/>
      <c r="CL52" s="239"/>
      <c r="CM52" s="239"/>
      <c r="CN52" s="239"/>
      <c r="CO52" s="239"/>
      <c r="CP52" s="239"/>
      <c r="CQ52" s="239"/>
      <c r="CR52" s="239"/>
      <c r="CS52" s="239"/>
      <c r="CT52" s="239"/>
      <c r="CU52" s="114"/>
      <c r="CV52" s="114"/>
      <c r="CW52" s="114"/>
      <c r="CX52" s="114"/>
      <c r="CY52" s="103"/>
      <c r="DB52" s="103"/>
      <c r="DC52" s="112"/>
      <c r="DG52" s="111"/>
    </row>
    <row r="53" spans="1:111" ht="9.75" customHeight="1">
      <c r="A53" s="104"/>
      <c r="C53" s="112"/>
      <c r="D53" s="115"/>
      <c r="E53" s="236"/>
      <c r="F53" s="236"/>
      <c r="G53" s="236"/>
      <c r="H53" s="236"/>
      <c r="I53" s="236"/>
      <c r="J53" s="236"/>
      <c r="K53" s="236"/>
      <c r="L53" s="236"/>
      <c r="M53" s="237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113"/>
      <c r="BA53" s="113"/>
      <c r="BB53" s="113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42"/>
      <c r="BP53" s="242"/>
      <c r="BQ53" s="244"/>
      <c r="BR53" s="244"/>
      <c r="BS53" s="244"/>
      <c r="BT53" s="244"/>
      <c r="BU53" s="244"/>
      <c r="BV53" s="244"/>
      <c r="BW53" s="244"/>
      <c r="BX53" s="244"/>
      <c r="BY53" s="245"/>
      <c r="BZ53" s="245"/>
      <c r="CA53" s="240"/>
      <c r="CB53" s="240"/>
      <c r="CC53" s="240"/>
      <c r="CD53" s="240"/>
      <c r="CE53" s="240"/>
      <c r="CF53" s="240"/>
      <c r="CG53" s="240"/>
      <c r="CH53" s="240"/>
      <c r="CI53" s="245"/>
      <c r="CJ53" s="245"/>
      <c r="CK53" s="240"/>
      <c r="CL53" s="240"/>
      <c r="CM53" s="240"/>
      <c r="CN53" s="240"/>
      <c r="CO53" s="240"/>
      <c r="CP53" s="240"/>
      <c r="CQ53" s="240"/>
      <c r="CR53" s="240"/>
      <c r="CS53" s="240"/>
      <c r="CT53" s="240"/>
      <c r="CU53" s="114"/>
      <c r="CV53" s="114"/>
      <c r="CW53" s="114"/>
      <c r="CX53" s="114"/>
      <c r="CY53" s="103"/>
      <c r="DB53" s="103"/>
      <c r="DC53" s="112"/>
      <c r="DG53" s="111"/>
    </row>
    <row r="54" spans="1:111" ht="10.5" customHeight="1">
      <c r="A54" s="104"/>
      <c r="C54" s="112"/>
      <c r="D54" s="116"/>
      <c r="E54" s="116"/>
      <c r="F54" s="116"/>
      <c r="G54" s="116"/>
      <c r="H54" s="116"/>
      <c r="I54" s="116"/>
      <c r="J54" s="116"/>
      <c r="K54" s="116"/>
      <c r="L54" s="116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03"/>
      <c r="BA54" s="103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Y54" s="103"/>
      <c r="DC54" s="112"/>
      <c r="DD54" s="111"/>
    </row>
    <row r="55" spans="1:111" s="105" customFormat="1" ht="12" customHeight="1">
      <c r="A55" s="104"/>
      <c r="C55" s="118"/>
      <c r="E55" s="227" t="s">
        <v>97</v>
      </c>
      <c r="F55" s="227"/>
      <c r="G55" s="227"/>
      <c r="H55" s="227"/>
      <c r="I55" s="227"/>
      <c r="J55" s="227"/>
      <c r="K55" s="227"/>
      <c r="L55" s="227"/>
      <c r="N55" s="228" t="str">
        <f>PHONETIC(N56)</f>
        <v/>
      </c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8"/>
      <c r="AU55" s="228"/>
      <c r="AV55" s="228"/>
      <c r="AW55" s="228"/>
      <c r="AX55" s="228"/>
      <c r="AY55" s="228"/>
      <c r="AZ55" s="119"/>
      <c r="BA55" s="119"/>
      <c r="BB55" s="119"/>
      <c r="BK55" s="229"/>
      <c r="BL55" s="229"/>
      <c r="BM55" s="229"/>
      <c r="BN55" s="229"/>
      <c r="BO55" s="229"/>
      <c r="BP55" s="229"/>
      <c r="BQ55" s="229"/>
      <c r="BR55" s="229"/>
      <c r="BS55" s="229"/>
      <c r="BT55" s="229"/>
      <c r="BU55" s="229"/>
      <c r="BV55" s="229"/>
      <c r="BW55" s="229"/>
      <c r="BX55" s="229"/>
      <c r="BY55" s="229"/>
      <c r="BZ55" s="229"/>
      <c r="CA55" s="229"/>
      <c r="CB55" s="229"/>
      <c r="CC55" s="229"/>
      <c r="CD55" s="229"/>
      <c r="CE55" s="229"/>
      <c r="CF55" s="229"/>
      <c r="CG55" s="229"/>
      <c r="CH55" s="229"/>
      <c r="CI55" s="229"/>
      <c r="CJ55" s="229"/>
      <c r="CK55" s="229"/>
      <c r="CL55" s="229"/>
      <c r="CM55" s="229"/>
      <c r="CN55" s="229"/>
      <c r="CO55" s="229"/>
      <c r="CP55" s="229"/>
      <c r="CQ55" s="229"/>
      <c r="CR55" s="229"/>
      <c r="CS55" s="229"/>
      <c r="CT55" s="120"/>
      <c r="CU55" s="120"/>
      <c r="CV55" s="212" t="s">
        <v>140</v>
      </c>
      <c r="CW55" s="213"/>
      <c r="CX55" s="213"/>
      <c r="CY55" s="214"/>
      <c r="DB55" s="103"/>
      <c r="DC55" s="118"/>
      <c r="DG55" s="111"/>
    </row>
    <row r="56" spans="1:111" s="105" customFormat="1" ht="9.75" customHeight="1">
      <c r="A56" s="104"/>
      <c r="C56" s="118"/>
      <c r="E56" s="231" t="s">
        <v>96</v>
      </c>
      <c r="F56" s="232"/>
      <c r="G56" s="232"/>
      <c r="H56" s="232"/>
      <c r="I56" s="232"/>
      <c r="J56" s="232"/>
      <c r="K56" s="232"/>
      <c r="L56" s="232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  <c r="AO56" s="233"/>
      <c r="AP56" s="233"/>
      <c r="AQ56" s="233"/>
      <c r="AR56" s="233"/>
      <c r="AS56" s="233"/>
      <c r="AT56" s="233"/>
      <c r="AU56" s="233"/>
      <c r="AV56" s="233"/>
      <c r="AW56" s="233"/>
      <c r="AX56" s="233"/>
      <c r="AY56" s="233"/>
      <c r="AZ56" s="121"/>
      <c r="BA56" s="121"/>
      <c r="BB56" s="121"/>
      <c r="BC56" s="226" t="s">
        <v>141</v>
      </c>
      <c r="BD56" s="226"/>
      <c r="BE56" s="226"/>
      <c r="BF56" s="226"/>
      <c r="BG56" s="226"/>
      <c r="BH56" s="226"/>
      <c r="BI56" s="122"/>
      <c r="BJ56" s="122"/>
      <c r="BK56" s="229"/>
      <c r="BL56" s="229"/>
      <c r="BM56" s="229"/>
      <c r="BN56" s="229"/>
      <c r="BO56" s="229"/>
      <c r="BP56" s="229"/>
      <c r="BQ56" s="229"/>
      <c r="BR56" s="229"/>
      <c r="BS56" s="229"/>
      <c r="BT56" s="229"/>
      <c r="BU56" s="229"/>
      <c r="BV56" s="229"/>
      <c r="BW56" s="229"/>
      <c r="BX56" s="229"/>
      <c r="BY56" s="229"/>
      <c r="BZ56" s="229"/>
      <c r="CA56" s="229"/>
      <c r="CB56" s="229"/>
      <c r="CC56" s="229"/>
      <c r="CD56" s="229"/>
      <c r="CE56" s="229"/>
      <c r="CF56" s="229"/>
      <c r="CG56" s="229"/>
      <c r="CH56" s="229"/>
      <c r="CI56" s="229"/>
      <c r="CJ56" s="229"/>
      <c r="CK56" s="229"/>
      <c r="CL56" s="229"/>
      <c r="CM56" s="229"/>
      <c r="CN56" s="229"/>
      <c r="CO56" s="229"/>
      <c r="CP56" s="229"/>
      <c r="CQ56" s="229"/>
      <c r="CR56" s="229"/>
      <c r="CS56" s="229"/>
      <c r="CT56" s="120"/>
      <c r="CU56" s="120"/>
      <c r="CV56" s="215"/>
      <c r="CW56" s="216"/>
      <c r="CX56" s="216"/>
      <c r="CY56" s="217"/>
      <c r="DB56" s="103"/>
      <c r="DC56" s="118"/>
      <c r="DG56" s="111"/>
    </row>
    <row r="57" spans="1:111" s="105" customFormat="1" ht="9.75" customHeight="1">
      <c r="A57" s="104"/>
      <c r="C57" s="118"/>
      <c r="D57" s="103"/>
      <c r="E57" s="232"/>
      <c r="F57" s="232"/>
      <c r="G57" s="232"/>
      <c r="H57" s="232"/>
      <c r="I57" s="232"/>
      <c r="J57" s="232"/>
      <c r="K57" s="232"/>
      <c r="L57" s="232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34"/>
      <c r="AX57" s="234"/>
      <c r="AY57" s="234"/>
      <c r="AZ57" s="121"/>
      <c r="BA57" s="121"/>
      <c r="BB57" s="121"/>
      <c r="BC57" s="226"/>
      <c r="BD57" s="226"/>
      <c r="BE57" s="226"/>
      <c r="BF57" s="226"/>
      <c r="BG57" s="226"/>
      <c r="BH57" s="226"/>
      <c r="BI57" s="122"/>
      <c r="BJ57" s="122"/>
      <c r="BK57" s="230"/>
      <c r="BL57" s="230"/>
      <c r="BM57" s="230"/>
      <c r="BN57" s="230"/>
      <c r="BO57" s="230"/>
      <c r="BP57" s="230"/>
      <c r="BQ57" s="230"/>
      <c r="BR57" s="230"/>
      <c r="BS57" s="230"/>
      <c r="BT57" s="230"/>
      <c r="BU57" s="230"/>
      <c r="BV57" s="230"/>
      <c r="BW57" s="230"/>
      <c r="BX57" s="230"/>
      <c r="BY57" s="230"/>
      <c r="BZ57" s="230"/>
      <c r="CA57" s="230"/>
      <c r="CB57" s="230"/>
      <c r="CC57" s="230"/>
      <c r="CD57" s="230"/>
      <c r="CE57" s="230"/>
      <c r="CF57" s="230"/>
      <c r="CG57" s="230"/>
      <c r="CH57" s="230"/>
      <c r="CI57" s="230"/>
      <c r="CJ57" s="230"/>
      <c r="CK57" s="230"/>
      <c r="CL57" s="230"/>
      <c r="CM57" s="230"/>
      <c r="CN57" s="230"/>
      <c r="CO57" s="230"/>
      <c r="CP57" s="230"/>
      <c r="CQ57" s="230"/>
      <c r="CR57" s="230"/>
      <c r="CS57" s="230"/>
      <c r="CT57" s="120"/>
      <c r="CU57" s="120"/>
      <c r="CV57" s="218"/>
      <c r="CW57" s="219"/>
      <c r="CX57" s="219"/>
      <c r="CY57" s="220"/>
      <c r="DB57" s="103"/>
      <c r="DC57" s="118"/>
      <c r="DG57" s="111"/>
    </row>
    <row r="58" spans="1:111" ht="6.9" customHeight="1">
      <c r="A58" s="104"/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Y58" s="103"/>
      <c r="DC58" s="112"/>
      <c r="DD58" s="111"/>
    </row>
    <row r="59" spans="1:111" ht="22.35" customHeight="1">
      <c r="A59" s="104"/>
      <c r="C59" s="125"/>
      <c r="D59" s="222" t="s">
        <v>142</v>
      </c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CW59" s="127"/>
      <c r="CX59" s="127"/>
      <c r="CY59" s="128"/>
      <c r="CZ59" s="127"/>
      <c r="DA59" s="127"/>
      <c r="DB59" s="127"/>
      <c r="DC59" s="112"/>
      <c r="DD59" s="111"/>
    </row>
    <row r="60" spans="1:111" s="105" customFormat="1" ht="19.2" customHeight="1">
      <c r="A60" s="104"/>
      <c r="C60" s="106"/>
      <c r="E60" s="223" t="s">
        <v>143</v>
      </c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Y60" s="103"/>
      <c r="DB60" s="129"/>
      <c r="DD60" s="111"/>
    </row>
    <row r="61" spans="1:111" ht="6.9" customHeight="1">
      <c r="A61" s="104"/>
      <c r="C61" s="112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Y61" s="103"/>
      <c r="AZ61" s="103"/>
      <c r="BA61" s="103"/>
      <c r="BB61" s="103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DB61" s="131"/>
      <c r="DD61" s="111"/>
    </row>
    <row r="62" spans="1:111" ht="9.75" customHeight="1">
      <c r="A62" s="104"/>
      <c r="C62" s="112"/>
      <c r="N62" s="132"/>
      <c r="O62" s="132"/>
      <c r="P62" s="132"/>
      <c r="Q62" s="132"/>
      <c r="R62" s="132"/>
      <c r="S62" s="132"/>
      <c r="T62" s="132"/>
      <c r="U62" s="224"/>
      <c r="V62" s="224"/>
      <c r="W62" s="224"/>
      <c r="X62" s="224"/>
      <c r="Y62" s="224"/>
      <c r="Z62" s="224"/>
      <c r="AA62" s="224"/>
      <c r="AB62" s="225" t="s">
        <v>132</v>
      </c>
      <c r="AC62" s="225"/>
      <c r="AD62" s="224"/>
      <c r="AE62" s="224"/>
      <c r="AF62" s="224"/>
      <c r="AG62" s="224"/>
      <c r="AH62" s="225" t="s">
        <v>144</v>
      </c>
      <c r="AI62" s="225"/>
      <c r="AJ62" s="224"/>
      <c r="AK62" s="224"/>
      <c r="AL62" s="224"/>
      <c r="AM62" s="225" t="s">
        <v>134</v>
      </c>
      <c r="AN62" s="225"/>
      <c r="AO62" s="132"/>
      <c r="AP62" s="132"/>
      <c r="AQ62" s="132"/>
      <c r="AR62" s="132"/>
      <c r="AS62" s="132"/>
      <c r="AZ62" s="122"/>
      <c r="BA62" s="122"/>
      <c r="BB62" s="122"/>
      <c r="BC62" s="226" t="s">
        <v>145</v>
      </c>
      <c r="BD62" s="226"/>
      <c r="BE62" s="226"/>
      <c r="BF62" s="226"/>
      <c r="BG62" s="226"/>
      <c r="BH62" s="226"/>
      <c r="BI62" s="122"/>
      <c r="BJ62" s="122"/>
      <c r="BK62" s="210"/>
      <c r="BL62" s="210"/>
      <c r="BM62" s="210"/>
      <c r="BN62" s="210"/>
      <c r="BO62" s="210"/>
      <c r="BP62" s="210"/>
      <c r="BQ62" s="210"/>
      <c r="BR62" s="210"/>
      <c r="BS62" s="210"/>
      <c r="BT62" s="210"/>
      <c r="BU62" s="210"/>
      <c r="BV62" s="210"/>
      <c r="BW62" s="210"/>
      <c r="BX62" s="210"/>
      <c r="BY62" s="210"/>
      <c r="BZ62" s="210"/>
      <c r="CA62" s="210"/>
      <c r="CB62" s="210"/>
      <c r="CC62" s="210"/>
      <c r="CD62" s="210"/>
      <c r="CE62" s="210"/>
      <c r="CF62" s="210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V62" s="212" t="s">
        <v>146</v>
      </c>
      <c r="CW62" s="213"/>
      <c r="CX62" s="213"/>
      <c r="CY62" s="214"/>
      <c r="DB62" s="131"/>
      <c r="DD62" s="111"/>
    </row>
    <row r="63" spans="1:111" ht="9.75" customHeight="1">
      <c r="A63" s="104"/>
      <c r="C63" s="112"/>
      <c r="N63" s="132"/>
      <c r="O63" s="132"/>
      <c r="P63" s="132"/>
      <c r="Q63" s="132"/>
      <c r="R63" s="132"/>
      <c r="S63" s="132"/>
      <c r="T63" s="132"/>
      <c r="U63" s="224"/>
      <c r="V63" s="224"/>
      <c r="W63" s="224"/>
      <c r="X63" s="224"/>
      <c r="Y63" s="224"/>
      <c r="Z63" s="224"/>
      <c r="AA63" s="224"/>
      <c r="AB63" s="225"/>
      <c r="AC63" s="225"/>
      <c r="AD63" s="224"/>
      <c r="AE63" s="224"/>
      <c r="AF63" s="224"/>
      <c r="AG63" s="224"/>
      <c r="AH63" s="225"/>
      <c r="AI63" s="225"/>
      <c r="AJ63" s="224"/>
      <c r="AK63" s="224"/>
      <c r="AL63" s="224"/>
      <c r="AM63" s="225"/>
      <c r="AN63" s="225"/>
      <c r="AO63" s="132"/>
      <c r="AP63" s="132"/>
      <c r="AQ63" s="132"/>
      <c r="AR63" s="132"/>
      <c r="AS63" s="132"/>
      <c r="AY63" s="122"/>
      <c r="AZ63" s="122"/>
      <c r="BA63" s="122"/>
      <c r="BB63" s="122"/>
      <c r="BC63" s="226"/>
      <c r="BD63" s="226"/>
      <c r="BE63" s="226"/>
      <c r="BF63" s="226"/>
      <c r="BG63" s="226"/>
      <c r="BH63" s="226"/>
      <c r="BI63" s="122"/>
      <c r="BJ63" s="122"/>
      <c r="BK63" s="210"/>
      <c r="BL63" s="210"/>
      <c r="BM63" s="210"/>
      <c r="BN63" s="210"/>
      <c r="BO63" s="210"/>
      <c r="BP63" s="210"/>
      <c r="BQ63" s="210"/>
      <c r="BR63" s="210"/>
      <c r="BS63" s="210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210"/>
      <c r="CS63" s="210"/>
      <c r="CV63" s="215"/>
      <c r="CW63" s="216"/>
      <c r="CX63" s="216"/>
      <c r="CY63" s="217"/>
      <c r="DB63" s="131"/>
      <c r="DD63" s="111"/>
    </row>
    <row r="64" spans="1:111" ht="9.75" customHeight="1">
      <c r="A64" s="104"/>
      <c r="C64" s="112"/>
      <c r="M64" s="133"/>
      <c r="N64" s="133"/>
      <c r="O64" s="133"/>
      <c r="P64" s="133"/>
      <c r="Q64" s="133"/>
      <c r="R64" s="133"/>
      <c r="S64" s="133"/>
      <c r="T64" s="133"/>
      <c r="U64" s="224"/>
      <c r="V64" s="224"/>
      <c r="W64" s="224"/>
      <c r="X64" s="224"/>
      <c r="Y64" s="224"/>
      <c r="Z64" s="224"/>
      <c r="AA64" s="224"/>
      <c r="AB64" s="225"/>
      <c r="AC64" s="225"/>
      <c r="AD64" s="224"/>
      <c r="AE64" s="224"/>
      <c r="AF64" s="224"/>
      <c r="AG64" s="224"/>
      <c r="AH64" s="225"/>
      <c r="AI64" s="225"/>
      <c r="AJ64" s="224"/>
      <c r="AK64" s="224"/>
      <c r="AL64" s="224"/>
      <c r="AM64" s="225"/>
      <c r="AN64" s="225"/>
      <c r="AO64" s="132"/>
      <c r="AP64" s="132"/>
      <c r="AQ64" s="132"/>
      <c r="AR64" s="132"/>
      <c r="AS64" s="132"/>
      <c r="AZ64" s="103"/>
      <c r="BA64" s="103"/>
      <c r="BB64" s="103"/>
      <c r="BC64" s="122"/>
      <c r="BD64" s="122"/>
      <c r="BE64" s="122"/>
      <c r="BF64" s="134"/>
      <c r="BG64" s="122"/>
      <c r="BH64" s="122"/>
      <c r="BI64" s="122"/>
      <c r="BJ64" s="122"/>
      <c r="BK64" s="211"/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211"/>
      <c r="CD64" s="211"/>
      <c r="CE64" s="211"/>
      <c r="CF64" s="211"/>
      <c r="CG64" s="211"/>
      <c r="CH64" s="211"/>
      <c r="CI64" s="211"/>
      <c r="CJ64" s="211"/>
      <c r="CK64" s="211"/>
      <c r="CL64" s="211"/>
      <c r="CM64" s="211"/>
      <c r="CN64" s="211"/>
      <c r="CO64" s="211"/>
      <c r="CP64" s="211"/>
      <c r="CQ64" s="211"/>
      <c r="CR64" s="211"/>
      <c r="CS64" s="211"/>
      <c r="CU64" s="135"/>
      <c r="CV64" s="218"/>
      <c r="CW64" s="219"/>
      <c r="CX64" s="219"/>
      <c r="CY64" s="220"/>
      <c r="DB64" s="131"/>
      <c r="DD64" s="111"/>
    </row>
    <row r="65" spans="1:108" ht="8.4" customHeight="1">
      <c r="A65" s="104"/>
      <c r="C65" s="123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36"/>
      <c r="DD65" s="111"/>
    </row>
    <row r="66" spans="1:108" ht="4.2" customHeight="1">
      <c r="A66" s="104"/>
      <c r="DD66" s="111"/>
    </row>
    <row r="67" spans="1:108" ht="15.75" customHeight="1">
      <c r="A67" s="104"/>
      <c r="C67" s="221" t="s">
        <v>147</v>
      </c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1"/>
      <c r="CT67" s="221"/>
      <c r="CU67" s="221"/>
      <c r="CV67" s="221"/>
      <c r="CW67" s="221"/>
      <c r="CX67" s="221"/>
      <c r="CY67" s="221"/>
      <c r="CZ67" s="221"/>
      <c r="DA67" s="221"/>
      <c r="DB67" s="221"/>
      <c r="DD67" s="111"/>
    </row>
    <row r="68" spans="1:108" ht="9.75" customHeight="1">
      <c r="A68" s="104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1"/>
      <c r="CT68" s="221"/>
      <c r="CU68" s="221"/>
      <c r="CV68" s="221"/>
      <c r="CW68" s="221"/>
      <c r="CX68" s="221"/>
      <c r="CY68" s="221"/>
      <c r="CZ68" s="221"/>
      <c r="DA68" s="221"/>
      <c r="DB68" s="221"/>
      <c r="DD68" s="111"/>
    </row>
    <row r="124" ht="9.75" customHeight="1"/>
  </sheetData>
  <mergeCells count="322">
    <mergeCell ref="C1:AD3"/>
    <mergeCell ref="AP2:CU3"/>
    <mergeCell ref="CV2:DB3"/>
    <mergeCell ref="AJ3:AO3"/>
    <mergeCell ref="C4:G5"/>
    <mergeCell ref="H4:AG4"/>
    <mergeCell ref="AH4:AK5"/>
    <mergeCell ref="AL4:AX4"/>
    <mergeCell ref="AY4:BG4"/>
    <mergeCell ref="BH4:BM5"/>
    <mergeCell ref="BN4:BS5"/>
    <mergeCell ref="BT4:CA4"/>
    <mergeCell ref="CB4:DB5"/>
    <mergeCell ref="A5:A15"/>
    <mergeCell ref="H5:AG5"/>
    <mergeCell ref="AL5:AX5"/>
    <mergeCell ref="AY5:BG5"/>
    <mergeCell ref="BT5:CA5"/>
    <mergeCell ref="C6:G7"/>
    <mergeCell ref="H6:AG6"/>
    <mergeCell ref="BX6:CA7"/>
    <mergeCell ref="CB6:CS7"/>
    <mergeCell ref="AL10:AX11"/>
    <mergeCell ref="AY10:BG11"/>
    <mergeCell ref="H11:AG11"/>
    <mergeCell ref="BH8:BM9"/>
    <mergeCell ref="BN8:BS9"/>
    <mergeCell ref="BT8:BW9"/>
    <mergeCell ref="BX8:CA9"/>
    <mergeCell ref="CB8:CS9"/>
    <mergeCell ref="BN14:BS15"/>
    <mergeCell ref="BT14:BW15"/>
    <mergeCell ref="BX14:CA15"/>
    <mergeCell ref="CB14:CS15"/>
    <mergeCell ref="CT6:DB7"/>
    <mergeCell ref="DD6:DD29"/>
    <mergeCell ref="H7:AG7"/>
    <mergeCell ref="C8:G9"/>
    <mergeCell ref="H8:AG8"/>
    <mergeCell ref="AH8:AK9"/>
    <mergeCell ref="AL8:AX9"/>
    <mergeCell ref="AY8:BG9"/>
    <mergeCell ref="AH6:AK7"/>
    <mergeCell ref="AL6:AX7"/>
    <mergeCell ref="AY6:BG7"/>
    <mergeCell ref="BH6:BM7"/>
    <mergeCell ref="BN6:BS7"/>
    <mergeCell ref="BT6:BW7"/>
    <mergeCell ref="BH10:BM11"/>
    <mergeCell ref="BN10:BS11"/>
    <mergeCell ref="BT10:BW11"/>
    <mergeCell ref="BX10:CA11"/>
    <mergeCell ref="CB10:CS11"/>
    <mergeCell ref="CT10:DB11"/>
    <mergeCell ref="H9:AG9"/>
    <mergeCell ref="C10:G11"/>
    <mergeCell ref="H10:AG10"/>
    <mergeCell ref="AH10:AK11"/>
    <mergeCell ref="CT8:DB9"/>
    <mergeCell ref="BN12:BS13"/>
    <mergeCell ref="BT12:BW13"/>
    <mergeCell ref="BX12:CA13"/>
    <mergeCell ref="CB12:CS13"/>
    <mergeCell ref="CT12:DB13"/>
    <mergeCell ref="H13:AG13"/>
    <mergeCell ref="C12:G13"/>
    <mergeCell ref="H12:AG12"/>
    <mergeCell ref="AH12:AK13"/>
    <mergeCell ref="AL12:AX13"/>
    <mergeCell ref="AY12:BG13"/>
    <mergeCell ref="BH12:BM13"/>
    <mergeCell ref="CT14:DB15"/>
    <mergeCell ref="H15:AG15"/>
    <mergeCell ref="C14:G15"/>
    <mergeCell ref="H14:AG14"/>
    <mergeCell ref="AH14:AK15"/>
    <mergeCell ref="AL14:AX15"/>
    <mergeCell ref="AY14:BG15"/>
    <mergeCell ref="BH14:BM15"/>
    <mergeCell ref="BH16:BM17"/>
    <mergeCell ref="BN16:BS17"/>
    <mergeCell ref="BT16:BW17"/>
    <mergeCell ref="BX16:CA17"/>
    <mergeCell ref="CB16:CS17"/>
    <mergeCell ref="CT16:DB17"/>
    <mergeCell ref="A16:A27"/>
    <mergeCell ref="C16:G17"/>
    <mergeCell ref="H16:AG16"/>
    <mergeCell ref="AH16:AK17"/>
    <mergeCell ref="AL16:AX17"/>
    <mergeCell ref="AY16:BG17"/>
    <mergeCell ref="H17:AG17"/>
    <mergeCell ref="C18:G19"/>
    <mergeCell ref="H18:AG18"/>
    <mergeCell ref="AH18:AK19"/>
    <mergeCell ref="C22:G23"/>
    <mergeCell ref="H22:AG22"/>
    <mergeCell ref="AH22:AK23"/>
    <mergeCell ref="AL22:AX23"/>
    <mergeCell ref="AY22:BG23"/>
    <mergeCell ref="CB18:CS19"/>
    <mergeCell ref="CT18:DB19"/>
    <mergeCell ref="H19:AG19"/>
    <mergeCell ref="C20:G21"/>
    <mergeCell ref="H20:AG20"/>
    <mergeCell ref="AH20:AK21"/>
    <mergeCell ref="AL20:AX21"/>
    <mergeCell ref="AY20:BG21"/>
    <mergeCell ref="BH20:BM21"/>
    <mergeCell ref="BN20:BS21"/>
    <mergeCell ref="AL18:AX19"/>
    <mergeCell ref="AY18:BG19"/>
    <mergeCell ref="BH18:BM19"/>
    <mergeCell ref="BN18:BS19"/>
    <mergeCell ref="BT18:BW19"/>
    <mergeCell ref="BX18:CA19"/>
    <mergeCell ref="BT20:BW21"/>
    <mergeCell ref="BX20:CA21"/>
    <mergeCell ref="CB20:CS21"/>
    <mergeCell ref="CT20:DB21"/>
    <mergeCell ref="H21:AG21"/>
    <mergeCell ref="BH24:BM25"/>
    <mergeCell ref="BN24:BS25"/>
    <mergeCell ref="BT24:BW25"/>
    <mergeCell ref="BX24:CA25"/>
    <mergeCell ref="CB24:CS25"/>
    <mergeCell ref="CT24:DB25"/>
    <mergeCell ref="H23:AG23"/>
    <mergeCell ref="C24:G25"/>
    <mergeCell ref="H24:AG24"/>
    <mergeCell ref="AH24:AK25"/>
    <mergeCell ref="AL24:AX25"/>
    <mergeCell ref="AY24:BG25"/>
    <mergeCell ref="H25:AG25"/>
    <mergeCell ref="BH22:BM23"/>
    <mergeCell ref="BN22:BS23"/>
    <mergeCell ref="BT22:BW23"/>
    <mergeCell ref="BX22:CA23"/>
    <mergeCell ref="CB22:CS23"/>
    <mergeCell ref="CT22:DB23"/>
    <mergeCell ref="BN26:BS27"/>
    <mergeCell ref="BT26:BW27"/>
    <mergeCell ref="BX26:CA27"/>
    <mergeCell ref="CB26:CS27"/>
    <mergeCell ref="CT26:DB27"/>
    <mergeCell ref="H27:AG27"/>
    <mergeCell ref="C26:G27"/>
    <mergeCell ref="H26:AG26"/>
    <mergeCell ref="AH26:AK27"/>
    <mergeCell ref="AL26:AX27"/>
    <mergeCell ref="AY26:BG27"/>
    <mergeCell ref="BH26:BM27"/>
    <mergeCell ref="BH28:BM29"/>
    <mergeCell ref="BN28:BS29"/>
    <mergeCell ref="BT28:BW29"/>
    <mergeCell ref="BX28:CA29"/>
    <mergeCell ref="CB28:CS29"/>
    <mergeCell ref="CT28:DB29"/>
    <mergeCell ref="A28:A47"/>
    <mergeCell ref="C28:G29"/>
    <mergeCell ref="H28:AG28"/>
    <mergeCell ref="AH28:AK29"/>
    <mergeCell ref="AL28:AX29"/>
    <mergeCell ref="AY28:BG29"/>
    <mergeCell ref="H29:AG29"/>
    <mergeCell ref="C30:G31"/>
    <mergeCell ref="H30:AG30"/>
    <mergeCell ref="AH30:AK31"/>
    <mergeCell ref="BX34:CA35"/>
    <mergeCell ref="CB34:CS35"/>
    <mergeCell ref="CT34:DB35"/>
    <mergeCell ref="H35:AG35"/>
    <mergeCell ref="C34:G35"/>
    <mergeCell ref="H34:AG34"/>
    <mergeCell ref="AH34:AK35"/>
    <mergeCell ref="AL34:AX35"/>
    <mergeCell ref="DD31:DD49"/>
    <mergeCell ref="C32:G33"/>
    <mergeCell ref="H32:AG32"/>
    <mergeCell ref="AH32:AK33"/>
    <mergeCell ref="AL32:AX33"/>
    <mergeCell ref="AY32:BG33"/>
    <mergeCell ref="BH32:BM33"/>
    <mergeCell ref="AL30:AX31"/>
    <mergeCell ref="AY30:BG31"/>
    <mergeCell ref="BH30:BM31"/>
    <mergeCell ref="BN30:BS31"/>
    <mergeCell ref="BT30:BW31"/>
    <mergeCell ref="BX30:CA31"/>
    <mergeCell ref="BN32:BS33"/>
    <mergeCell ref="BT32:BW33"/>
    <mergeCell ref="BX32:CA33"/>
    <mergeCell ref="CB32:CS33"/>
    <mergeCell ref="CT32:DB33"/>
    <mergeCell ref="H33:AG33"/>
    <mergeCell ref="CB30:CS31"/>
    <mergeCell ref="CT30:DB31"/>
    <mergeCell ref="H31:AG31"/>
    <mergeCell ref="BN34:BS35"/>
    <mergeCell ref="BT34:BW35"/>
    <mergeCell ref="AY34:BG35"/>
    <mergeCell ref="BH34:BM35"/>
    <mergeCell ref="BN36:BS37"/>
    <mergeCell ref="BT36:BW37"/>
    <mergeCell ref="BX36:CA37"/>
    <mergeCell ref="CB36:CS37"/>
    <mergeCell ref="CT36:DB37"/>
    <mergeCell ref="H37:AG37"/>
    <mergeCell ref="C36:G37"/>
    <mergeCell ref="H36:AG36"/>
    <mergeCell ref="AH36:AK37"/>
    <mergeCell ref="AL36:AX37"/>
    <mergeCell ref="AY36:BG37"/>
    <mergeCell ref="BH36:BM37"/>
    <mergeCell ref="BN38:BS39"/>
    <mergeCell ref="BT38:BW39"/>
    <mergeCell ref="BX38:CA39"/>
    <mergeCell ref="CB38:CS39"/>
    <mergeCell ref="CT38:DB39"/>
    <mergeCell ref="H39:AG39"/>
    <mergeCell ref="C38:G39"/>
    <mergeCell ref="H38:AG38"/>
    <mergeCell ref="AH38:AK39"/>
    <mergeCell ref="AL38:AX39"/>
    <mergeCell ref="AY38:BG39"/>
    <mergeCell ref="BH38:BM39"/>
    <mergeCell ref="BN40:BS41"/>
    <mergeCell ref="BT40:BW41"/>
    <mergeCell ref="BX40:CA41"/>
    <mergeCell ref="CB40:CS41"/>
    <mergeCell ref="CT40:DB41"/>
    <mergeCell ref="H41:AG41"/>
    <mergeCell ref="C40:G41"/>
    <mergeCell ref="H40:AG40"/>
    <mergeCell ref="AH40:AK41"/>
    <mergeCell ref="AL40:AX41"/>
    <mergeCell ref="AY40:BG41"/>
    <mergeCell ref="BH40:BM41"/>
    <mergeCell ref="BN42:BS43"/>
    <mergeCell ref="BT42:BW43"/>
    <mergeCell ref="BX42:CA43"/>
    <mergeCell ref="CB42:CS43"/>
    <mergeCell ref="CT42:DB43"/>
    <mergeCell ref="H43:AG43"/>
    <mergeCell ref="C42:G43"/>
    <mergeCell ref="H42:AG42"/>
    <mergeCell ref="AH42:AK43"/>
    <mergeCell ref="AL42:AX43"/>
    <mergeCell ref="AY42:BG43"/>
    <mergeCell ref="BH42:BM43"/>
    <mergeCell ref="BN44:BS45"/>
    <mergeCell ref="BT44:BW45"/>
    <mergeCell ref="BX44:CA45"/>
    <mergeCell ref="CB44:CS45"/>
    <mergeCell ref="CT44:DB45"/>
    <mergeCell ref="H45:AG45"/>
    <mergeCell ref="C44:G45"/>
    <mergeCell ref="H44:AG44"/>
    <mergeCell ref="AH44:AK45"/>
    <mergeCell ref="AL44:AX45"/>
    <mergeCell ref="AY44:BG45"/>
    <mergeCell ref="BH44:BM45"/>
    <mergeCell ref="C46:L47"/>
    <mergeCell ref="M46:AK46"/>
    <mergeCell ref="AL46:AX47"/>
    <mergeCell ref="AY46:BG49"/>
    <mergeCell ref="BH46:BS46"/>
    <mergeCell ref="BT46:BW47"/>
    <mergeCell ref="C48:L49"/>
    <mergeCell ref="M48:AK48"/>
    <mergeCell ref="AL48:AX49"/>
    <mergeCell ref="BH48:BS48"/>
    <mergeCell ref="BT48:BW49"/>
    <mergeCell ref="BX48:CI48"/>
    <mergeCell ref="CJ48:CM49"/>
    <mergeCell ref="CN48:DB49"/>
    <mergeCell ref="M49:AK49"/>
    <mergeCell ref="BH49:BS49"/>
    <mergeCell ref="BX49:CI49"/>
    <mergeCell ref="BX46:CI46"/>
    <mergeCell ref="CJ46:CM47"/>
    <mergeCell ref="CN46:CY46"/>
    <mergeCell ref="CZ46:DB47"/>
    <mergeCell ref="M47:AK47"/>
    <mergeCell ref="BH47:BS47"/>
    <mergeCell ref="BX47:CI47"/>
    <mergeCell ref="CN47:CY47"/>
    <mergeCell ref="E55:L55"/>
    <mergeCell ref="N55:AY55"/>
    <mergeCell ref="BK55:CS57"/>
    <mergeCell ref="CV55:CY57"/>
    <mergeCell ref="E56:L57"/>
    <mergeCell ref="N56:AY57"/>
    <mergeCell ref="BC56:BH57"/>
    <mergeCell ref="CR50:CT50"/>
    <mergeCell ref="E52:M53"/>
    <mergeCell ref="N52:AY53"/>
    <mergeCell ref="BD52:BN53"/>
    <mergeCell ref="BO52:BP53"/>
    <mergeCell ref="BQ52:BX53"/>
    <mergeCell ref="BY52:BZ53"/>
    <mergeCell ref="CA52:CH53"/>
    <mergeCell ref="CI52:CJ53"/>
    <mergeCell ref="CK52:CT53"/>
    <mergeCell ref="E50:BE50"/>
    <mergeCell ref="BV50:CC50"/>
    <mergeCell ref="CD50:CF50"/>
    <mergeCell ref="CG50:CJ50"/>
    <mergeCell ref="CK50:CM50"/>
    <mergeCell ref="CN50:CQ50"/>
    <mergeCell ref="BK62:CS64"/>
    <mergeCell ref="CV62:CY64"/>
    <mergeCell ref="C67:DB68"/>
    <mergeCell ref="D59:U59"/>
    <mergeCell ref="E60:BD60"/>
    <mergeCell ref="U62:AA64"/>
    <mergeCell ref="AB62:AC64"/>
    <mergeCell ref="AD62:AG64"/>
    <mergeCell ref="AH62:AI64"/>
    <mergeCell ref="AJ62:AL64"/>
    <mergeCell ref="AM62:AN64"/>
    <mergeCell ref="BC62:BH63"/>
  </mergeCells>
  <phoneticPr fontId="4"/>
  <dataValidations count="1">
    <dataValidation type="list" allowBlank="1" showInputMessage="1" showErrorMessage="1" sqref="BT6:CA45 LP6:LW45 VL6:VS45 AFH6:AFO45 APD6:APK45 AYZ6:AZG45 BIV6:BJC45 BSR6:BSY45 CCN6:CCU45 CMJ6:CMQ45 CWF6:CWM45 DGB6:DGI45 DPX6:DQE45 DZT6:EAA45 EJP6:EJW45 ETL6:ETS45 FDH6:FDO45 FND6:FNK45 FWZ6:FXG45 GGV6:GHC45 GQR6:GQY45 HAN6:HAU45 HKJ6:HKQ45 HUF6:HUM45 IEB6:IEI45 INX6:IOE45 IXT6:IYA45 JHP6:JHW45 JRL6:JRS45 KBH6:KBO45 KLD6:KLK45 KUZ6:KVG45 LEV6:LFC45 LOR6:LOY45 LYN6:LYU45 MIJ6:MIQ45 MSF6:MSM45 NCB6:NCI45 NLX6:NME45 NVT6:NWA45 OFP6:OFW45 OPL6:OPS45 OZH6:OZO45 PJD6:PJK45 PSZ6:PTG45 QCV6:QDC45 QMR6:QMY45 QWN6:QWU45 RGJ6:RGQ45 RQF6:RQM45 SAB6:SAI45 SJX6:SKE45 STT6:SUA45 TDP6:TDW45 TNL6:TNS45 TXH6:TXO45 UHD6:UHK45 UQZ6:URG45 VAV6:VBC45 VKR6:VKY45 VUN6:VUU45 WEJ6:WEQ45 WOF6:WOM45 WYB6:WYI45 BT65542:CA65581 LP65542:LW65581 VL65542:VS65581 AFH65542:AFO65581 APD65542:APK65581 AYZ65542:AZG65581 BIV65542:BJC65581 BSR65542:BSY65581 CCN65542:CCU65581 CMJ65542:CMQ65581 CWF65542:CWM65581 DGB65542:DGI65581 DPX65542:DQE65581 DZT65542:EAA65581 EJP65542:EJW65581 ETL65542:ETS65581 FDH65542:FDO65581 FND65542:FNK65581 FWZ65542:FXG65581 GGV65542:GHC65581 GQR65542:GQY65581 HAN65542:HAU65581 HKJ65542:HKQ65581 HUF65542:HUM65581 IEB65542:IEI65581 INX65542:IOE65581 IXT65542:IYA65581 JHP65542:JHW65581 JRL65542:JRS65581 KBH65542:KBO65581 KLD65542:KLK65581 KUZ65542:KVG65581 LEV65542:LFC65581 LOR65542:LOY65581 LYN65542:LYU65581 MIJ65542:MIQ65581 MSF65542:MSM65581 NCB65542:NCI65581 NLX65542:NME65581 NVT65542:NWA65581 OFP65542:OFW65581 OPL65542:OPS65581 OZH65542:OZO65581 PJD65542:PJK65581 PSZ65542:PTG65581 QCV65542:QDC65581 QMR65542:QMY65581 QWN65542:QWU65581 RGJ65542:RGQ65581 RQF65542:RQM65581 SAB65542:SAI65581 SJX65542:SKE65581 STT65542:SUA65581 TDP65542:TDW65581 TNL65542:TNS65581 TXH65542:TXO65581 UHD65542:UHK65581 UQZ65542:URG65581 VAV65542:VBC65581 VKR65542:VKY65581 VUN65542:VUU65581 WEJ65542:WEQ65581 WOF65542:WOM65581 WYB65542:WYI65581 BT131078:CA131117 LP131078:LW131117 VL131078:VS131117 AFH131078:AFO131117 APD131078:APK131117 AYZ131078:AZG131117 BIV131078:BJC131117 BSR131078:BSY131117 CCN131078:CCU131117 CMJ131078:CMQ131117 CWF131078:CWM131117 DGB131078:DGI131117 DPX131078:DQE131117 DZT131078:EAA131117 EJP131078:EJW131117 ETL131078:ETS131117 FDH131078:FDO131117 FND131078:FNK131117 FWZ131078:FXG131117 GGV131078:GHC131117 GQR131078:GQY131117 HAN131078:HAU131117 HKJ131078:HKQ131117 HUF131078:HUM131117 IEB131078:IEI131117 INX131078:IOE131117 IXT131078:IYA131117 JHP131078:JHW131117 JRL131078:JRS131117 KBH131078:KBO131117 KLD131078:KLK131117 KUZ131078:KVG131117 LEV131078:LFC131117 LOR131078:LOY131117 LYN131078:LYU131117 MIJ131078:MIQ131117 MSF131078:MSM131117 NCB131078:NCI131117 NLX131078:NME131117 NVT131078:NWA131117 OFP131078:OFW131117 OPL131078:OPS131117 OZH131078:OZO131117 PJD131078:PJK131117 PSZ131078:PTG131117 QCV131078:QDC131117 QMR131078:QMY131117 QWN131078:QWU131117 RGJ131078:RGQ131117 RQF131078:RQM131117 SAB131078:SAI131117 SJX131078:SKE131117 STT131078:SUA131117 TDP131078:TDW131117 TNL131078:TNS131117 TXH131078:TXO131117 UHD131078:UHK131117 UQZ131078:URG131117 VAV131078:VBC131117 VKR131078:VKY131117 VUN131078:VUU131117 WEJ131078:WEQ131117 WOF131078:WOM131117 WYB131078:WYI131117 BT196614:CA196653 LP196614:LW196653 VL196614:VS196653 AFH196614:AFO196653 APD196614:APK196653 AYZ196614:AZG196653 BIV196614:BJC196653 BSR196614:BSY196653 CCN196614:CCU196653 CMJ196614:CMQ196653 CWF196614:CWM196653 DGB196614:DGI196653 DPX196614:DQE196653 DZT196614:EAA196653 EJP196614:EJW196653 ETL196614:ETS196653 FDH196614:FDO196653 FND196614:FNK196653 FWZ196614:FXG196653 GGV196614:GHC196653 GQR196614:GQY196653 HAN196614:HAU196653 HKJ196614:HKQ196653 HUF196614:HUM196653 IEB196614:IEI196653 INX196614:IOE196653 IXT196614:IYA196653 JHP196614:JHW196653 JRL196614:JRS196653 KBH196614:KBO196653 KLD196614:KLK196653 KUZ196614:KVG196653 LEV196614:LFC196653 LOR196614:LOY196653 LYN196614:LYU196653 MIJ196614:MIQ196653 MSF196614:MSM196653 NCB196614:NCI196653 NLX196614:NME196653 NVT196614:NWA196653 OFP196614:OFW196653 OPL196614:OPS196653 OZH196614:OZO196653 PJD196614:PJK196653 PSZ196614:PTG196653 QCV196614:QDC196653 QMR196614:QMY196653 QWN196614:QWU196653 RGJ196614:RGQ196653 RQF196614:RQM196653 SAB196614:SAI196653 SJX196614:SKE196653 STT196614:SUA196653 TDP196614:TDW196653 TNL196614:TNS196653 TXH196614:TXO196653 UHD196614:UHK196653 UQZ196614:URG196653 VAV196614:VBC196653 VKR196614:VKY196653 VUN196614:VUU196653 WEJ196614:WEQ196653 WOF196614:WOM196653 WYB196614:WYI196653 BT262150:CA262189 LP262150:LW262189 VL262150:VS262189 AFH262150:AFO262189 APD262150:APK262189 AYZ262150:AZG262189 BIV262150:BJC262189 BSR262150:BSY262189 CCN262150:CCU262189 CMJ262150:CMQ262189 CWF262150:CWM262189 DGB262150:DGI262189 DPX262150:DQE262189 DZT262150:EAA262189 EJP262150:EJW262189 ETL262150:ETS262189 FDH262150:FDO262189 FND262150:FNK262189 FWZ262150:FXG262189 GGV262150:GHC262189 GQR262150:GQY262189 HAN262150:HAU262189 HKJ262150:HKQ262189 HUF262150:HUM262189 IEB262150:IEI262189 INX262150:IOE262189 IXT262150:IYA262189 JHP262150:JHW262189 JRL262150:JRS262189 KBH262150:KBO262189 KLD262150:KLK262189 KUZ262150:KVG262189 LEV262150:LFC262189 LOR262150:LOY262189 LYN262150:LYU262189 MIJ262150:MIQ262189 MSF262150:MSM262189 NCB262150:NCI262189 NLX262150:NME262189 NVT262150:NWA262189 OFP262150:OFW262189 OPL262150:OPS262189 OZH262150:OZO262189 PJD262150:PJK262189 PSZ262150:PTG262189 QCV262150:QDC262189 QMR262150:QMY262189 QWN262150:QWU262189 RGJ262150:RGQ262189 RQF262150:RQM262189 SAB262150:SAI262189 SJX262150:SKE262189 STT262150:SUA262189 TDP262150:TDW262189 TNL262150:TNS262189 TXH262150:TXO262189 UHD262150:UHK262189 UQZ262150:URG262189 VAV262150:VBC262189 VKR262150:VKY262189 VUN262150:VUU262189 WEJ262150:WEQ262189 WOF262150:WOM262189 WYB262150:WYI262189 BT327686:CA327725 LP327686:LW327725 VL327686:VS327725 AFH327686:AFO327725 APD327686:APK327725 AYZ327686:AZG327725 BIV327686:BJC327725 BSR327686:BSY327725 CCN327686:CCU327725 CMJ327686:CMQ327725 CWF327686:CWM327725 DGB327686:DGI327725 DPX327686:DQE327725 DZT327686:EAA327725 EJP327686:EJW327725 ETL327686:ETS327725 FDH327686:FDO327725 FND327686:FNK327725 FWZ327686:FXG327725 GGV327686:GHC327725 GQR327686:GQY327725 HAN327686:HAU327725 HKJ327686:HKQ327725 HUF327686:HUM327725 IEB327686:IEI327725 INX327686:IOE327725 IXT327686:IYA327725 JHP327686:JHW327725 JRL327686:JRS327725 KBH327686:KBO327725 KLD327686:KLK327725 KUZ327686:KVG327725 LEV327686:LFC327725 LOR327686:LOY327725 LYN327686:LYU327725 MIJ327686:MIQ327725 MSF327686:MSM327725 NCB327686:NCI327725 NLX327686:NME327725 NVT327686:NWA327725 OFP327686:OFW327725 OPL327686:OPS327725 OZH327686:OZO327725 PJD327686:PJK327725 PSZ327686:PTG327725 QCV327686:QDC327725 QMR327686:QMY327725 QWN327686:QWU327725 RGJ327686:RGQ327725 RQF327686:RQM327725 SAB327686:SAI327725 SJX327686:SKE327725 STT327686:SUA327725 TDP327686:TDW327725 TNL327686:TNS327725 TXH327686:TXO327725 UHD327686:UHK327725 UQZ327686:URG327725 VAV327686:VBC327725 VKR327686:VKY327725 VUN327686:VUU327725 WEJ327686:WEQ327725 WOF327686:WOM327725 WYB327686:WYI327725 BT393222:CA393261 LP393222:LW393261 VL393222:VS393261 AFH393222:AFO393261 APD393222:APK393261 AYZ393222:AZG393261 BIV393222:BJC393261 BSR393222:BSY393261 CCN393222:CCU393261 CMJ393222:CMQ393261 CWF393222:CWM393261 DGB393222:DGI393261 DPX393222:DQE393261 DZT393222:EAA393261 EJP393222:EJW393261 ETL393222:ETS393261 FDH393222:FDO393261 FND393222:FNK393261 FWZ393222:FXG393261 GGV393222:GHC393261 GQR393222:GQY393261 HAN393222:HAU393261 HKJ393222:HKQ393261 HUF393222:HUM393261 IEB393222:IEI393261 INX393222:IOE393261 IXT393222:IYA393261 JHP393222:JHW393261 JRL393222:JRS393261 KBH393222:KBO393261 KLD393222:KLK393261 KUZ393222:KVG393261 LEV393222:LFC393261 LOR393222:LOY393261 LYN393222:LYU393261 MIJ393222:MIQ393261 MSF393222:MSM393261 NCB393222:NCI393261 NLX393222:NME393261 NVT393222:NWA393261 OFP393222:OFW393261 OPL393222:OPS393261 OZH393222:OZO393261 PJD393222:PJK393261 PSZ393222:PTG393261 QCV393222:QDC393261 QMR393222:QMY393261 QWN393222:QWU393261 RGJ393222:RGQ393261 RQF393222:RQM393261 SAB393222:SAI393261 SJX393222:SKE393261 STT393222:SUA393261 TDP393222:TDW393261 TNL393222:TNS393261 TXH393222:TXO393261 UHD393222:UHK393261 UQZ393222:URG393261 VAV393222:VBC393261 VKR393222:VKY393261 VUN393222:VUU393261 WEJ393222:WEQ393261 WOF393222:WOM393261 WYB393222:WYI393261 BT458758:CA458797 LP458758:LW458797 VL458758:VS458797 AFH458758:AFO458797 APD458758:APK458797 AYZ458758:AZG458797 BIV458758:BJC458797 BSR458758:BSY458797 CCN458758:CCU458797 CMJ458758:CMQ458797 CWF458758:CWM458797 DGB458758:DGI458797 DPX458758:DQE458797 DZT458758:EAA458797 EJP458758:EJW458797 ETL458758:ETS458797 FDH458758:FDO458797 FND458758:FNK458797 FWZ458758:FXG458797 GGV458758:GHC458797 GQR458758:GQY458797 HAN458758:HAU458797 HKJ458758:HKQ458797 HUF458758:HUM458797 IEB458758:IEI458797 INX458758:IOE458797 IXT458758:IYA458797 JHP458758:JHW458797 JRL458758:JRS458797 KBH458758:KBO458797 KLD458758:KLK458797 KUZ458758:KVG458797 LEV458758:LFC458797 LOR458758:LOY458797 LYN458758:LYU458797 MIJ458758:MIQ458797 MSF458758:MSM458797 NCB458758:NCI458797 NLX458758:NME458797 NVT458758:NWA458797 OFP458758:OFW458797 OPL458758:OPS458797 OZH458758:OZO458797 PJD458758:PJK458797 PSZ458758:PTG458797 QCV458758:QDC458797 QMR458758:QMY458797 QWN458758:QWU458797 RGJ458758:RGQ458797 RQF458758:RQM458797 SAB458758:SAI458797 SJX458758:SKE458797 STT458758:SUA458797 TDP458758:TDW458797 TNL458758:TNS458797 TXH458758:TXO458797 UHD458758:UHK458797 UQZ458758:URG458797 VAV458758:VBC458797 VKR458758:VKY458797 VUN458758:VUU458797 WEJ458758:WEQ458797 WOF458758:WOM458797 WYB458758:WYI458797 BT524294:CA524333 LP524294:LW524333 VL524294:VS524333 AFH524294:AFO524333 APD524294:APK524333 AYZ524294:AZG524333 BIV524294:BJC524333 BSR524294:BSY524333 CCN524294:CCU524333 CMJ524294:CMQ524333 CWF524294:CWM524333 DGB524294:DGI524333 DPX524294:DQE524333 DZT524294:EAA524333 EJP524294:EJW524333 ETL524294:ETS524333 FDH524294:FDO524333 FND524294:FNK524333 FWZ524294:FXG524333 GGV524294:GHC524333 GQR524294:GQY524333 HAN524294:HAU524333 HKJ524294:HKQ524333 HUF524294:HUM524333 IEB524294:IEI524333 INX524294:IOE524333 IXT524294:IYA524333 JHP524294:JHW524333 JRL524294:JRS524333 KBH524294:KBO524333 KLD524294:KLK524333 KUZ524294:KVG524333 LEV524294:LFC524333 LOR524294:LOY524333 LYN524294:LYU524333 MIJ524294:MIQ524333 MSF524294:MSM524333 NCB524294:NCI524333 NLX524294:NME524333 NVT524294:NWA524333 OFP524294:OFW524333 OPL524294:OPS524333 OZH524294:OZO524333 PJD524294:PJK524333 PSZ524294:PTG524333 QCV524294:QDC524333 QMR524294:QMY524333 QWN524294:QWU524333 RGJ524294:RGQ524333 RQF524294:RQM524333 SAB524294:SAI524333 SJX524294:SKE524333 STT524294:SUA524333 TDP524294:TDW524333 TNL524294:TNS524333 TXH524294:TXO524333 UHD524294:UHK524333 UQZ524294:URG524333 VAV524294:VBC524333 VKR524294:VKY524333 VUN524294:VUU524333 WEJ524294:WEQ524333 WOF524294:WOM524333 WYB524294:WYI524333 BT589830:CA589869 LP589830:LW589869 VL589830:VS589869 AFH589830:AFO589869 APD589830:APK589869 AYZ589830:AZG589869 BIV589830:BJC589869 BSR589830:BSY589869 CCN589830:CCU589869 CMJ589830:CMQ589869 CWF589830:CWM589869 DGB589830:DGI589869 DPX589830:DQE589869 DZT589830:EAA589869 EJP589830:EJW589869 ETL589830:ETS589869 FDH589830:FDO589869 FND589830:FNK589869 FWZ589830:FXG589869 GGV589830:GHC589869 GQR589830:GQY589869 HAN589830:HAU589869 HKJ589830:HKQ589869 HUF589830:HUM589869 IEB589830:IEI589869 INX589830:IOE589869 IXT589830:IYA589869 JHP589830:JHW589869 JRL589830:JRS589869 KBH589830:KBO589869 KLD589830:KLK589869 KUZ589830:KVG589869 LEV589830:LFC589869 LOR589830:LOY589869 LYN589830:LYU589869 MIJ589830:MIQ589869 MSF589830:MSM589869 NCB589830:NCI589869 NLX589830:NME589869 NVT589830:NWA589869 OFP589830:OFW589869 OPL589830:OPS589869 OZH589830:OZO589869 PJD589830:PJK589869 PSZ589830:PTG589869 QCV589830:QDC589869 QMR589830:QMY589869 QWN589830:QWU589869 RGJ589830:RGQ589869 RQF589830:RQM589869 SAB589830:SAI589869 SJX589830:SKE589869 STT589830:SUA589869 TDP589830:TDW589869 TNL589830:TNS589869 TXH589830:TXO589869 UHD589830:UHK589869 UQZ589830:URG589869 VAV589830:VBC589869 VKR589830:VKY589869 VUN589830:VUU589869 WEJ589830:WEQ589869 WOF589830:WOM589869 WYB589830:WYI589869 BT655366:CA655405 LP655366:LW655405 VL655366:VS655405 AFH655366:AFO655405 APD655366:APK655405 AYZ655366:AZG655405 BIV655366:BJC655405 BSR655366:BSY655405 CCN655366:CCU655405 CMJ655366:CMQ655405 CWF655366:CWM655405 DGB655366:DGI655405 DPX655366:DQE655405 DZT655366:EAA655405 EJP655366:EJW655405 ETL655366:ETS655405 FDH655366:FDO655405 FND655366:FNK655405 FWZ655366:FXG655405 GGV655366:GHC655405 GQR655366:GQY655405 HAN655366:HAU655405 HKJ655366:HKQ655405 HUF655366:HUM655405 IEB655366:IEI655405 INX655366:IOE655405 IXT655366:IYA655405 JHP655366:JHW655405 JRL655366:JRS655405 KBH655366:KBO655405 KLD655366:KLK655405 KUZ655366:KVG655405 LEV655366:LFC655405 LOR655366:LOY655405 LYN655366:LYU655405 MIJ655366:MIQ655405 MSF655366:MSM655405 NCB655366:NCI655405 NLX655366:NME655405 NVT655366:NWA655405 OFP655366:OFW655405 OPL655366:OPS655405 OZH655366:OZO655405 PJD655366:PJK655405 PSZ655366:PTG655405 QCV655366:QDC655405 QMR655366:QMY655405 QWN655366:QWU655405 RGJ655366:RGQ655405 RQF655366:RQM655405 SAB655366:SAI655405 SJX655366:SKE655405 STT655366:SUA655405 TDP655366:TDW655405 TNL655366:TNS655405 TXH655366:TXO655405 UHD655366:UHK655405 UQZ655366:URG655405 VAV655366:VBC655405 VKR655366:VKY655405 VUN655366:VUU655405 WEJ655366:WEQ655405 WOF655366:WOM655405 WYB655366:WYI655405 BT720902:CA720941 LP720902:LW720941 VL720902:VS720941 AFH720902:AFO720941 APD720902:APK720941 AYZ720902:AZG720941 BIV720902:BJC720941 BSR720902:BSY720941 CCN720902:CCU720941 CMJ720902:CMQ720941 CWF720902:CWM720941 DGB720902:DGI720941 DPX720902:DQE720941 DZT720902:EAA720941 EJP720902:EJW720941 ETL720902:ETS720941 FDH720902:FDO720941 FND720902:FNK720941 FWZ720902:FXG720941 GGV720902:GHC720941 GQR720902:GQY720941 HAN720902:HAU720941 HKJ720902:HKQ720941 HUF720902:HUM720941 IEB720902:IEI720941 INX720902:IOE720941 IXT720902:IYA720941 JHP720902:JHW720941 JRL720902:JRS720941 KBH720902:KBO720941 KLD720902:KLK720941 KUZ720902:KVG720941 LEV720902:LFC720941 LOR720902:LOY720941 LYN720902:LYU720941 MIJ720902:MIQ720941 MSF720902:MSM720941 NCB720902:NCI720941 NLX720902:NME720941 NVT720902:NWA720941 OFP720902:OFW720941 OPL720902:OPS720941 OZH720902:OZO720941 PJD720902:PJK720941 PSZ720902:PTG720941 QCV720902:QDC720941 QMR720902:QMY720941 QWN720902:QWU720941 RGJ720902:RGQ720941 RQF720902:RQM720941 SAB720902:SAI720941 SJX720902:SKE720941 STT720902:SUA720941 TDP720902:TDW720941 TNL720902:TNS720941 TXH720902:TXO720941 UHD720902:UHK720941 UQZ720902:URG720941 VAV720902:VBC720941 VKR720902:VKY720941 VUN720902:VUU720941 WEJ720902:WEQ720941 WOF720902:WOM720941 WYB720902:WYI720941 BT786438:CA786477 LP786438:LW786477 VL786438:VS786477 AFH786438:AFO786477 APD786438:APK786477 AYZ786438:AZG786477 BIV786438:BJC786477 BSR786438:BSY786477 CCN786438:CCU786477 CMJ786438:CMQ786477 CWF786438:CWM786477 DGB786438:DGI786477 DPX786438:DQE786477 DZT786438:EAA786477 EJP786438:EJW786477 ETL786438:ETS786477 FDH786438:FDO786477 FND786438:FNK786477 FWZ786438:FXG786477 GGV786438:GHC786477 GQR786438:GQY786477 HAN786438:HAU786477 HKJ786438:HKQ786477 HUF786438:HUM786477 IEB786438:IEI786477 INX786438:IOE786477 IXT786438:IYA786477 JHP786438:JHW786477 JRL786438:JRS786477 KBH786438:KBO786477 KLD786438:KLK786477 KUZ786438:KVG786477 LEV786438:LFC786477 LOR786438:LOY786477 LYN786438:LYU786477 MIJ786438:MIQ786477 MSF786438:MSM786477 NCB786438:NCI786477 NLX786438:NME786477 NVT786438:NWA786477 OFP786438:OFW786477 OPL786438:OPS786477 OZH786438:OZO786477 PJD786438:PJK786477 PSZ786438:PTG786477 QCV786438:QDC786477 QMR786438:QMY786477 QWN786438:QWU786477 RGJ786438:RGQ786477 RQF786438:RQM786477 SAB786438:SAI786477 SJX786438:SKE786477 STT786438:SUA786477 TDP786438:TDW786477 TNL786438:TNS786477 TXH786438:TXO786477 UHD786438:UHK786477 UQZ786438:URG786477 VAV786438:VBC786477 VKR786438:VKY786477 VUN786438:VUU786477 WEJ786438:WEQ786477 WOF786438:WOM786477 WYB786438:WYI786477 BT851974:CA852013 LP851974:LW852013 VL851974:VS852013 AFH851974:AFO852013 APD851974:APK852013 AYZ851974:AZG852013 BIV851974:BJC852013 BSR851974:BSY852013 CCN851974:CCU852013 CMJ851974:CMQ852013 CWF851974:CWM852013 DGB851974:DGI852013 DPX851974:DQE852013 DZT851974:EAA852013 EJP851974:EJW852013 ETL851974:ETS852013 FDH851974:FDO852013 FND851974:FNK852013 FWZ851974:FXG852013 GGV851974:GHC852013 GQR851974:GQY852013 HAN851974:HAU852013 HKJ851974:HKQ852013 HUF851974:HUM852013 IEB851974:IEI852013 INX851974:IOE852013 IXT851974:IYA852013 JHP851974:JHW852013 JRL851974:JRS852013 KBH851974:KBO852013 KLD851974:KLK852013 KUZ851974:KVG852013 LEV851974:LFC852013 LOR851974:LOY852013 LYN851974:LYU852013 MIJ851974:MIQ852013 MSF851974:MSM852013 NCB851974:NCI852013 NLX851974:NME852013 NVT851974:NWA852013 OFP851974:OFW852013 OPL851974:OPS852013 OZH851974:OZO852013 PJD851974:PJK852013 PSZ851974:PTG852013 QCV851974:QDC852013 QMR851974:QMY852013 QWN851974:QWU852013 RGJ851974:RGQ852013 RQF851974:RQM852013 SAB851974:SAI852013 SJX851974:SKE852013 STT851974:SUA852013 TDP851974:TDW852013 TNL851974:TNS852013 TXH851974:TXO852013 UHD851974:UHK852013 UQZ851974:URG852013 VAV851974:VBC852013 VKR851974:VKY852013 VUN851974:VUU852013 WEJ851974:WEQ852013 WOF851974:WOM852013 WYB851974:WYI852013 BT917510:CA917549 LP917510:LW917549 VL917510:VS917549 AFH917510:AFO917549 APD917510:APK917549 AYZ917510:AZG917549 BIV917510:BJC917549 BSR917510:BSY917549 CCN917510:CCU917549 CMJ917510:CMQ917549 CWF917510:CWM917549 DGB917510:DGI917549 DPX917510:DQE917549 DZT917510:EAA917549 EJP917510:EJW917549 ETL917510:ETS917549 FDH917510:FDO917549 FND917510:FNK917549 FWZ917510:FXG917549 GGV917510:GHC917549 GQR917510:GQY917549 HAN917510:HAU917549 HKJ917510:HKQ917549 HUF917510:HUM917549 IEB917510:IEI917549 INX917510:IOE917549 IXT917510:IYA917549 JHP917510:JHW917549 JRL917510:JRS917549 KBH917510:KBO917549 KLD917510:KLK917549 KUZ917510:KVG917549 LEV917510:LFC917549 LOR917510:LOY917549 LYN917510:LYU917549 MIJ917510:MIQ917549 MSF917510:MSM917549 NCB917510:NCI917549 NLX917510:NME917549 NVT917510:NWA917549 OFP917510:OFW917549 OPL917510:OPS917549 OZH917510:OZO917549 PJD917510:PJK917549 PSZ917510:PTG917549 QCV917510:QDC917549 QMR917510:QMY917549 QWN917510:QWU917549 RGJ917510:RGQ917549 RQF917510:RQM917549 SAB917510:SAI917549 SJX917510:SKE917549 STT917510:SUA917549 TDP917510:TDW917549 TNL917510:TNS917549 TXH917510:TXO917549 UHD917510:UHK917549 UQZ917510:URG917549 VAV917510:VBC917549 VKR917510:VKY917549 VUN917510:VUU917549 WEJ917510:WEQ917549 WOF917510:WOM917549 WYB917510:WYI917549 BT983046:CA983085 LP983046:LW983085 VL983046:VS983085 AFH983046:AFO983085 APD983046:APK983085 AYZ983046:AZG983085 BIV983046:BJC983085 BSR983046:BSY983085 CCN983046:CCU983085 CMJ983046:CMQ983085 CWF983046:CWM983085 DGB983046:DGI983085 DPX983046:DQE983085 DZT983046:EAA983085 EJP983046:EJW983085 ETL983046:ETS983085 FDH983046:FDO983085 FND983046:FNK983085 FWZ983046:FXG983085 GGV983046:GHC983085 GQR983046:GQY983085 HAN983046:HAU983085 HKJ983046:HKQ983085 HUF983046:HUM983085 IEB983046:IEI983085 INX983046:IOE983085 IXT983046:IYA983085 JHP983046:JHW983085 JRL983046:JRS983085 KBH983046:KBO983085 KLD983046:KLK983085 KUZ983046:KVG983085 LEV983046:LFC983085 LOR983046:LOY983085 LYN983046:LYU983085 MIJ983046:MIQ983085 MSF983046:MSM983085 NCB983046:NCI983085 NLX983046:NME983085 NVT983046:NWA983085 OFP983046:OFW983085 OPL983046:OPS983085 OZH983046:OZO983085 PJD983046:PJK983085 PSZ983046:PTG983085 QCV983046:QDC983085 QMR983046:QMY983085 QWN983046:QWU983085 RGJ983046:RGQ983085 RQF983046:RQM983085 SAB983046:SAI983085 SJX983046:SKE983085 STT983046:SUA983085 TDP983046:TDW983085 TNL983046:TNS983085 TXH983046:TXO983085 UHD983046:UHK983085 UQZ983046:URG983085 VAV983046:VBC983085 VKR983046:VKY983085 VUN983046:VUU983085 WEJ983046:WEQ983085 WOF983046:WOM983085 WYB983046:WYI983085" xr:uid="{00000000-0002-0000-0700-000000000000}">
      <formula1>"右,左,両,　"</formula1>
    </dataValidation>
  </dataValidations>
  <pageMargins left="0.3" right="0" top="0.70866141732283472" bottom="0" header="0.35433070866141736" footer="0.19685039370078741"/>
  <pageSetup paperSize="12" scale="86" orientation="portrait" r:id="rId1"/>
  <headerFooter alignWithMargins="0">
    <oddHeader>&amp;C&amp;"ＭＳ ゴシック,標準"&amp;6▲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0"/>
  </sheetPr>
  <dimension ref="A1:EX94"/>
  <sheetViews>
    <sheetView topLeftCell="N7" zoomScaleNormal="100" workbookViewId="0">
      <selection activeCell="CJ9" sqref="CJ9:CO10"/>
    </sheetView>
  </sheetViews>
  <sheetFormatPr defaultColWidth="9" defaultRowHeight="12"/>
  <cols>
    <col min="1" max="5" width="9.59765625" style="7" customWidth="1"/>
    <col min="6" max="6" width="1.59765625" style="7" customWidth="1"/>
    <col min="7" max="7" width="3.59765625" style="7" customWidth="1"/>
    <col min="8" max="8" width="5.59765625" style="7" hidden="1" customWidth="1"/>
    <col min="9" max="112" width="1.09765625" style="7" customWidth="1"/>
    <col min="113" max="113" width="3.09765625" style="7" customWidth="1"/>
    <col min="114" max="114" width="5.8984375" style="7" customWidth="1"/>
    <col min="115" max="170" width="1.59765625" style="7" customWidth="1"/>
    <col min="171" max="16384" width="9" style="7"/>
  </cols>
  <sheetData>
    <row r="1" spans="4:154" ht="33" customHeight="1">
      <c r="G1" s="137"/>
      <c r="H1" s="137"/>
      <c r="I1" s="402" t="s">
        <v>11</v>
      </c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138"/>
      <c r="AP1" s="138"/>
      <c r="AQ1" s="138"/>
      <c r="AR1" s="403" t="s">
        <v>23</v>
      </c>
      <c r="AS1" s="403"/>
      <c r="AT1" s="403"/>
      <c r="AU1" s="403"/>
      <c r="AV1" s="403"/>
      <c r="AW1" s="403"/>
      <c r="AX1" s="403"/>
      <c r="AY1" s="403"/>
      <c r="AZ1" s="403"/>
      <c r="BA1" s="403"/>
      <c r="BB1" s="94"/>
      <c r="BC1" s="94"/>
      <c r="BD1" s="94"/>
      <c r="BE1" s="94"/>
      <c r="BF1" s="404" t="e">
        <f>IF(#REF!="","",#REF!)</f>
        <v>#REF!</v>
      </c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404"/>
      <c r="CH1" s="404"/>
      <c r="CI1" s="404"/>
      <c r="CJ1" s="404"/>
      <c r="CK1" s="404"/>
      <c r="CL1" s="404"/>
      <c r="CM1" s="404"/>
      <c r="CN1" s="404"/>
      <c r="CO1" s="404"/>
      <c r="CP1" s="404"/>
      <c r="CQ1" s="404"/>
      <c r="CR1" s="404"/>
      <c r="CS1" s="404"/>
      <c r="CT1" s="404"/>
      <c r="CU1" s="404"/>
      <c r="CV1" s="404"/>
      <c r="CW1" s="404"/>
      <c r="CX1" s="404"/>
      <c r="CY1" s="404"/>
      <c r="CZ1" s="404"/>
      <c r="DA1" s="404"/>
      <c r="DB1" s="404"/>
      <c r="DC1" s="404"/>
      <c r="DD1" s="404"/>
      <c r="DE1" s="404"/>
      <c r="DF1" s="404"/>
      <c r="DG1" s="404"/>
      <c r="DH1" s="40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</row>
    <row r="2" spans="4:154" ht="11.1" customHeight="1" thickBot="1"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</row>
    <row r="3" spans="4:154" ht="24" customHeight="1">
      <c r="D3" s="5"/>
      <c r="E3" s="5"/>
      <c r="F3" s="5"/>
      <c r="G3" s="405" t="s">
        <v>26</v>
      </c>
      <c r="H3" s="139"/>
      <c r="I3" s="406" t="s">
        <v>12</v>
      </c>
      <c r="J3" s="388"/>
      <c r="K3" s="388"/>
      <c r="L3" s="388"/>
      <c r="M3" s="389"/>
      <c r="N3" s="410" t="s">
        <v>79</v>
      </c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410"/>
      <c r="AI3" s="410"/>
      <c r="AJ3" s="410"/>
      <c r="AK3" s="410"/>
      <c r="AL3" s="410"/>
      <c r="AM3" s="410"/>
      <c r="AN3" s="390" t="s">
        <v>1</v>
      </c>
      <c r="AO3" s="391"/>
      <c r="AP3" s="391"/>
      <c r="AQ3" s="412"/>
      <c r="AR3" s="414" t="s">
        <v>8</v>
      </c>
      <c r="AS3" s="415"/>
      <c r="AT3" s="415"/>
      <c r="AU3" s="415"/>
      <c r="AV3" s="415"/>
      <c r="AW3" s="415"/>
      <c r="AX3" s="415"/>
      <c r="AY3" s="415"/>
      <c r="AZ3" s="415"/>
      <c r="BA3" s="416"/>
      <c r="BB3" s="417"/>
      <c r="BC3" s="417"/>
      <c r="BD3" s="417"/>
      <c r="BE3" s="417"/>
      <c r="BF3" s="418"/>
      <c r="BG3" s="419" t="s">
        <v>0</v>
      </c>
      <c r="BH3" s="419"/>
      <c r="BI3" s="419"/>
      <c r="BJ3" s="419"/>
      <c r="BK3" s="419"/>
      <c r="BL3" s="419"/>
      <c r="BM3" s="419"/>
      <c r="BN3" s="419"/>
      <c r="BO3" s="420"/>
      <c r="BP3" s="387" t="s">
        <v>6</v>
      </c>
      <c r="BQ3" s="388"/>
      <c r="BR3" s="388"/>
      <c r="BS3" s="388"/>
      <c r="BT3" s="388"/>
      <c r="BU3" s="388"/>
      <c r="BV3" s="389"/>
      <c r="BW3" s="387" t="s">
        <v>5</v>
      </c>
      <c r="BX3" s="388"/>
      <c r="BY3" s="388"/>
      <c r="BZ3" s="388"/>
      <c r="CA3" s="388"/>
      <c r="CB3" s="388"/>
      <c r="CC3" s="389"/>
      <c r="CD3" s="387" t="s">
        <v>30</v>
      </c>
      <c r="CE3" s="388"/>
      <c r="CF3" s="388"/>
      <c r="CG3" s="388"/>
      <c r="CH3" s="388"/>
      <c r="CI3" s="388"/>
      <c r="CJ3" s="388"/>
      <c r="CK3" s="388"/>
      <c r="CL3" s="388"/>
      <c r="CM3" s="388"/>
      <c r="CN3" s="388"/>
      <c r="CO3" s="389"/>
      <c r="CP3" s="390" t="s">
        <v>29</v>
      </c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2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</row>
    <row r="4" spans="4:154" ht="18" customHeight="1" thickBot="1">
      <c r="D4" s="6"/>
      <c r="G4" s="405"/>
      <c r="H4" s="139"/>
      <c r="I4" s="407"/>
      <c r="J4" s="408"/>
      <c r="K4" s="408"/>
      <c r="L4" s="408"/>
      <c r="M4" s="409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393"/>
      <c r="AO4" s="394"/>
      <c r="AP4" s="394"/>
      <c r="AQ4" s="413"/>
      <c r="AR4" s="396" t="s">
        <v>13</v>
      </c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8"/>
      <c r="BG4" s="396" t="s">
        <v>13</v>
      </c>
      <c r="BH4" s="397"/>
      <c r="BI4" s="397"/>
      <c r="BJ4" s="397"/>
      <c r="BK4" s="397"/>
      <c r="BL4" s="397"/>
      <c r="BM4" s="397"/>
      <c r="BN4" s="397"/>
      <c r="BO4" s="398"/>
      <c r="BP4" s="421"/>
      <c r="BQ4" s="408"/>
      <c r="BR4" s="408"/>
      <c r="BS4" s="408"/>
      <c r="BT4" s="408"/>
      <c r="BU4" s="408"/>
      <c r="BV4" s="409"/>
      <c r="BW4" s="421"/>
      <c r="BX4" s="408"/>
      <c r="BY4" s="408"/>
      <c r="BZ4" s="408"/>
      <c r="CA4" s="408"/>
      <c r="CB4" s="408"/>
      <c r="CC4" s="409"/>
      <c r="CD4" s="399" t="s">
        <v>28</v>
      </c>
      <c r="CE4" s="400"/>
      <c r="CF4" s="400"/>
      <c r="CG4" s="400"/>
      <c r="CH4" s="400"/>
      <c r="CI4" s="400"/>
      <c r="CJ4" s="400"/>
      <c r="CK4" s="400"/>
      <c r="CL4" s="400"/>
      <c r="CM4" s="400"/>
      <c r="CN4" s="400"/>
      <c r="CO4" s="401"/>
      <c r="CP4" s="393"/>
      <c r="CQ4" s="394"/>
      <c r="CR4" s="394"/>
      <c r="CS4" s="394"/>
      <c r="CT4" s="394"/>
      <c r="CU4" s="394"/>
      <c r="CV4" s="394"/>
      <c r="CW4" s="394"/>
      <c r="CX4" s="394"/>
      <c r="CY4" s="394"/>
      <c r="CZ4" s="394"/>
      <c r="DA4" s="394"/>
      <c r="DB4" s="394"/>
      <c r="DC4" s="394"/>
      <c r="DD4" s="394"/>
      <c r="DE4" s="394"/>
      <c r="DF4" s="394"/>
      <c r="DG4" s="394"/>
      <c r="DH4" s="395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</row>
    <row r="5" spans="4:154" ht="15" customHeight="1" thickTop="1">
      <c r="D5" s="434" t="e">
        <f>#REF!</f>
        <v>#REF!</v>
      </c>
      <c r="E5" s="8"/>
      <c r="F5" s="8"/>
      <c r="G5" s="405"/>
      <c r="H5" s="435">
        <v>1</v>
      </c>
      <c r="I5" s="436"/>
      <c r="J5" s="437">
        <v>1</v>
      </c>
      <c r="K5" s="437"/>
      <c r="L5" s="437"/>
      <c r="M5" s="9"/>
      <c r="N5" s="140"/>
      <c r="O5" s="141"/>
      <c r="P5" s="438" t="e">
        <f>IF($D5="","",VLOOKUP($D5,#REF!,7))</f>
        <v>#REF!</v>
      </c>
      <c r="Q5" s="438"/>
      <c r="R5" s="438"/>
      <c r="S5" s="438"/>
      <c r="T5" s="438"/>
      <c r="U5" s="438"/>
      <c r="V5" s="438"/>
      <c r="W5" s="438"/>
      <c r="X5" s="438"/>
      <c r="Y5" s="438"/>
      <c r="Z5" s="141"/>
      <c r="AA5" s="141"/>
      <c r="AB5" s="438" t="e">
        <f>IF($D5="","",VLOOKUP($D5,#REF!,8))</f>
        <v>#REF!</v>
      </c>
      <c r="AC5" s="438"/>
      <c r="AD5" s="438"/>
      <c r="AE5" s="438"/>
      <c r="AF5" s="438"/>
      <c r="AG5" s="438"/>
      <c r="AH5" s="438"/>
      <c r="AI5" s="438"/>
      <c r="AJ5" s="438"/>
      <c r="AK5" s="438"/>
      <c r="AL5" s="141"/>
      <c r="AM5" s="142"/>
      <c r="AN5" s="439" t="e">
        <f>IF($D5="","",VLOOKUP($D5,#REF!,4))</f>
        <v>#REF!</v>
      </c>
      <c r="AO5" s="440"/>
      <c r="AP5" s="440"/>
      <c r="AQ5" s="441"/>
      <c r="AR5" s="439" t="e">
        <f>IF($D5="","",VLOOKUP($D5,#REF!,9))</f>
        <v>#REF!</v>
      </c>
      <c r="AS5" s="440"/>
      <c r="AT5" s="440"/>
      <c r="AU5" s="440"/>
      <c r="AV5" s="440"/>
      <c r="AW5" s="440" t="s">
        <v>32</v>
      </c>
      <c r="AX5" s="440" t="e">
        <f>IF($D5="","",VLOOKUP($D5,#REF!,10))</f>
        <v>#REF!</v>
      </c>
      <c r="AY5" s="440"/>
      <c r="AZ5" s="440"/>
      <c r="BA5" s="440"/>
      <c r="BB5" s="440" t="s">
        <v>32</v>
      </c>
      <c r="BC5" s="440" t="e">
        <f>IF($D5="","",VLOOKUP($D5,#REF!,11))</f>
        <v>#REF!</v>
      </c>
      <c r="BD5" s="440"/>
      <c r="BE5" s="440"/>
      <c r="BF5" s="441"/>
      <c r="BG5" s="439" t="e">
        <f>IF($D5="","",VLOOKUP($D5,#REF!,2))</f>
        <v>#REF!</v>
      </c>
      <c r="BH5" s="440"/>
      <c r="BI5" s="440"/>
      <c r="BJ5" s="440"/>
      <c r="BK5" s="440" t="s">
        <v>32</v>
      </c>
      <c r="BL5" s="440" t="e">
        <f>IF($D5="","",VLOOKUP($D5,#REF!,3))</f>
        <v>#REF!</v>
      </c>
      <c r="BM5" s="440"/>
      <c r="BN5" s="440"/>
      <c r="BO5" s="441"/>
      <c r="BP5" s="450" t="e">
        <f>IF($D5="","",VLOOKUP($D5,#REF!,15))</f>
        <v>#REF!</v>
      </c>
      <c r="BQ5" s="451"/>
      <c r="BR5" s="451"/>
      <c r="BS5" s="451"/>
      <c r="BT5" s="451"/>
      <c r="BU5" s="451"/>
      <c r="BV5" s="452"/>
      <c r="BW5" s="450" t="e">
        <f>IF($D5="","",VLOOKUP($D5,#REF!,16))</f>
        <v>#REF!</v>
      </c>
      <c r="BX5" s="451"/>
      <c r="BY5" s="451"/>
      <c r="BZ5" s="451"/>
      <c r="CA5" s="451"/>
      <c r="CB5" s="451"/>
      <c r="CC5" s="452"/>
      <c r="CD5" s="439" t="e">
        <f>IF($D5="","",INDEX(#REF!,$D5,19))&amp;" "&amp;IF($D5="","",INDEX(#REF!,$D5,20))</f>
        <v>#REF!</v>
      </c>
      <c r="CE5" s="440"/>
      <c r="CF5" s="440"/>
      <c r="CG5" s="440"/>
      <c r="CH5" s="440"/>
      <c r="CI5" s="453"/>
      <c r="CJ5" s="455" t="e">
        <f>IF($D5="","",INDEX(#REF!,$D5,21))&amp;" "&amp;IF($D5="","",INDEX(#REF!,$D5,22))</f>
        <v>#REF!</v>
      </c>
      <c r="CK5" s="440"/>
      <c r="CL5" s="440"/>
      <c r="CM5" s="440"/>
      <c r="CN5" s="440"/>
      <c r="CO5" s="441"/>
      <c r="CP5" s="456" t="e">
        <f>IF($D5="","",INDEX(#REF!,$D5,13))</f>
        <v>#REF!</v>
      </c>
      <c r="CQ5" s="457"/>
      <c r="CR5" s="457"/>
      <c r="CS5" s="457"/>
      <c r="CT5" s="457"/>
      <c r="CU5" s="457"/>
      <c r="CV5" s="457"/>
      <c r="CW5" s="457"/>
      <c r="CX5" s="457"/>
      <c r="CY5" s="457"/>
      <c r="CZ5" s="457"/>
      <c r="DA5" s="458" t="s">
        <v>25</v>
      </c>
      <c r="DB5" s="459" t="e">
        <f>IF($D5="","",IF(INDEX(#REF!,$D5,14)="","",INDEX(#REF!,$D5,14)))</f>
        <v>#REF!</v>
      </c>
      <c r="DC5" s="459"/>
      <c r="DD5" s="459"/>
      <c r="DE5" s="459"/>
      <c r="DF5" s="459"/>
      <c r="DG5" s="459"/>
      <c r="DH5" s="461" t="s">
        <v>24</v>
      </c>
      <c r="DI5" s="443" t="s">
        <v>27</v>
      </c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143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</row>
    <row r="6" spans="4:154" ht="21" customHeight="1">
      <c r="D6" s="434"/>
      <c r="E6" s="8"/>
      <c r="F6" s="8"/>
      <c r="G6" s="405"/>
      <c r="H6" s="435"/>
      <c r="I6" s="423"/>
      <c r="J6" s="425"/>
      <c r="K6" s="425"/>
      <c r="L6" s="425"/>
      <c r="M6" s="10"/>
      <c r="N6" s="144"/>
      <c r="O6" s="145"/>
      <c r="P6" s="427" t="e">
        <f>IF($D5="","",VLOOKUP($D5,#REF!,5))</f>
        <v>#REF!</v>
      </c>
      <c r="Q6" s="427"/>
      <c r="R6" s="427"/>
      <c r="S6" s="427"/>
      <c r="T6" s="427"/>
      <c r="U6" s="427"/>
      <c r="V6" s="427"/>
      <c r="W6" s="427"/>
      <c r="X6" s="427"/>
      <c r="Y6" s="427"/>
      <c r="Z6" s="145"/>
      <c r="AA6" s="145"/>
      <c r="AB6" s="427" t="e">
        <f>IF($D5="","",VLOOKUP($D5,#REF!,6))</f>
        <v>#REF!</v>
      </c>
      <c r="AC6" s="427"/>
      <c r="AD6" s="427"/>
      <c r="AE6" s="427"/>
      <c r="AF6" s="427"/>
      <c r="AG6" s="427"/>
      <c r="AH6" s="427"/>
      <c r="AI6" s="427"/>
      <c r="AJ6" s="427"/>
      <c r="AK6" s="427"/>
      <c r="AL6" s="145"/>
      <c r="AM6" s="146"/>
      <c r="AN6" s="442"/>
      <c r="AO6" s="429"/>
      <c r="AP6" s="429"/>
      <c r="AQ6" s="430"/>
      <c r="AR6" s="442"/>
      <c r="AS6" s="429"/>
      <c r="AT6" s="429"/>
      <c r="AU6" s="429"/>
      <c r="AV6" s="429"/>
      <c r="AW6" s="429"/>
      <c r="AX6" s="429"/>
      <c r="AY6" s="429"/>
      <c r="AZ6" s="429"/>
      <c r="BA6" s="429"/>
      <c r="BB6" s="429"/>
      <c r="BC6" s="429"/>
      <c r="BD6" s="429"/>
      <c r="BE6" s="429"/>
      <c r="BF6" s="430"/>
      <c r="BG6" s="442"/>
      <c r="BH6" s="429"/>
      <c r="BI6" s="429"/>
      <c r="BJ6" s="429"/>
      <c r="BK6" s="429"/>
      <c r="BL6" s="429"/>
      <c r="BM6" s="429"/>
      <c r="BN6" s="429"/>
      <c r="BO6" s="430"/>
      <c r="BP6" s="431"/>
      <c r="BQ6" s="432"/>
      <c r="BR6" s="432"/>
      <c r="BS6" s="432"/>
      <c r="BT6" s="432"/>
      <c r="BU6" s="432"/>
      <c r="BV6" s="433"/>
      <c r="BW6" s="431"/>
      <c r="BX6" s="432"/>
      <c r="BY6" s="432"/>
      <c r="BZ6" s="432"/>
      <c r="CA6" s="432"/>
      <c r="CB6" s="432"/>
      <c r="CC6" s="433"/>
      <c r="CD6" s="442"/>
      <c r="CE6" s="429"/>
      <c r="CF6" s="429"/>
      <c r="CG6" s="429"/>
      <c r="CH6" s="429"/>
      <c r="CI6" s="454"/>
      <c r="CJ6" s="444"/>
      <c r="CK6" s="429"/>
      <c r="CL6" s="429"/>
      <c r="CM6" s="429"/>
      <c r="CN6" s="429"/>
      <c r="CO6" s="430"/>
      <c r="CP6" s="447"/>
      <c r="CQ6" s="446"/>
      <c r="CR6" s="446"/>
      <c r="CS6" s="446"/>
      <c r="CT6" s="446"/>
      <c r="CU6" s="446"/>
      <c r="CV6" s="446"/>
      <c r="CW6" s="446"/>
      <c r="CX6" s="446"/>
      <c r="CY6" s="446"/>
      <c r="CZ6" s="446"/>
      <c r="DA6" s="448"/>
      <c r="DB6" s="460"/>
      <c r="DC6" s="460"/>
      <c r="DD6" s="460"/>
      <c r="DE6" s="460"/>
      <c r="DF6" s="460"/>
      <c r="DG6" s="460"/>
      <c r="DH6" s="428"/>
      <c r="DI6" s="443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143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</row>
    <row r="7" spans="4:154" ht="15" customHeight="1">
      <c r="D7" s="434" t="e">
        <f>#REF!</f>
        <v>#REF!</v>
      </c>
      <c r="E7" s="8"/>
      <c r="F7" s="8"/>
      <c r="G7" s="405"/>
      <c r="H7" s="435">
        <v>2</v>
      </c>
      <c r="I7" s="422"/>
      <c r="J7" s="424">
        <v>2</v>
      </c>
      <c r="K7" s="424"/>
      <c r="L7" s="424"/>
      <c r="M7" s="11"/>
      <c r="N7" s="147"/>
      <c r="O7" s="148"/>
      <c r="P7" s="426" t="e">
        <f>IF($D7="","",VLOOKUP($D7,#REF!,7))</f>
        <v>#REF!</v>
      </c>
      <c r="Q7" s="426"/>
      <c r="R7" s="426"/>
      <c r="S7" s="426"/>
      <c r="T7" s="426"/>
      <c r="U7" s="426"/>
      <c r="V7" s="426"/>
      <c r="W7" s="426"/>
      <c r="X7" s="426"/>
      <c r="Y7" s="426"/>
      <c r="Z7" s="148"/>
      <c r="AA7" s="148"/>
      <c r="AB7" s="426" t="e">
        <f>IF($D7="","",VLOOKUP($D7,#REF!,8))</f>
        <v>#REF!</v>
      </c>
      <c r="AC7" s="426"/>
      <c r="AD7" s="426"/>
      <c r="AE7" s="426"/>
      <c r="AF7" s="426"/>
      <c r="AG7" s="426"/>
      <c r="AH7" s="426"/>
      <c r="AI7" s="426"/>
      <c r="AJ7" s="426"/>
      <c r="AK7" s="426"/>
      <c r="AL7" s="148"/>
      <c r="AM7" s="149"/>
      <c r="AN7" s="442" t="e">
        <f>IF($D7="","",VLOOKUP($D7,#REF!,4))</f>
        <v>#REF!</v>
      </c>
      <c r="AO7" s="429"/>
      <c r="AP7" s="429"/>
      <c r="AQ7" s="430"/>
      <c r="AR7" s="442" t="e">
        <f>IF($D7="","",VLOOKUP($D7,#REF!,9))</f>
        <v>#REF!</v>
      </c>
      <c r="AS7" s="429"/>
      <c r="AT7" s="429"/>
      <c r="AU7" s="429"/>
      <c r="AV7" s="429"/>
      <c r="AW7" s="429" t="s">
        <v>32</v>
      </c>
      <c r="AX7" s="429" t="e">
        <f>IF($D7="","",VLOOKUP($D7,#REF!,10))</f>
        <v>#REF!</v>
      </c>
      <c r="AY7" s="429"/>
      <c r="AZ7" s="429"/>
      <c r="BA7" s="429"/>
      <c r="BB7" s="429" t="s">
        <v>32</v>
      </c>
      <c r="BC7" s="429" t="e">
        <f>IF($D7="","",VLOOKUP($D7,#REF!,11))</f>
        <v>#REF!</v>
      </c>
      <c r="BD7" s="429"/>
      <c r="BE7" s="429"/>
      <c r="BF7" s="430"/>
      <c r="BG7" s="442" t="e">
        <f>IF($D7="","",VLOOKUP($D7,#REF!,2))</f>
        <v>#REF!</v>
      </c>
      <c r="BH7" s="429"/>
      <c r="BI7" s="429"/>
      <c r="BJ7" s="429"/>
      <c r="BK7" s="429" t="s">
        <v>32</v>
      </c>
      <c r="BL7" s="429" t="e">
        <f>IF($D7="","",VLOOKUP($D7,#REF!,3))</f>
        <v>#REF!</v>
      </c>
      <c r="BM7" s="429"/>
      <c r="BN7" s="429"/>
      <c r="BO7" s="430"/>
      <c r="BP7" s="431" t="e">
        <f>IF($D7="","",VLOOKUP($D7,#REF!,15))</f>
        <v>#REF!</v>
      </c>
      <c r="BQ7" s="432"/>
      <c r="BR7" s="432"/>
      <c r="BS7" s="432"/>
      <c r="BT7" s="432"/>
      <c r="BU7" s="432"/>
      <c r="BV7" s="433"/>
      <c r="BW7" s="431" t="e">
        <f>IF($D7="","",VLOOKUP($D7,#REF!,16))</f>
        <v>#REF!</v>
      </c>
      <c r="BX7" s="432"/>
      <c r="BY7" s="432"/>
      <c r="BZ7" s="432"/>
      <c r="CA7" s="432"/>
      <c r="CB7" s="432"/>
      <c r="CC7" s="433"/>
      <c r="CD7" s="442" t="e">
        <f>IF($D7="","",INDEX(#REF!,$D7,19))&amp;" "&amp;IF($D7="","",INDEX(#REF!,$D7,20))</f>
        <v>#REF!</v>
      </c>
      <c r="CE7" s="429"/>
      <c r="CF7" s="429"/>
      <c r="CG7" s="429"/>
      <c r="CH7" s="429"/>
      <c r="CI7" s="454"/>
      <c r="CJ7" s="444" t="e">
        <f>IF($D7="","",INDEX(#REF!,$D7,21))&amp;" "&amp;IF($D7="","",INDEX(#REF!,$D7,22))</f>
        <v>#REF!</v>
      </c>
      <c r="CK7" s="429"/>
      <c r="CL7" s="429"/>
      <c r="CM7" s="429"/>
      <c r="CN7" s="429"/>
      <c r="CO7" s="430"/>
      <c r="CP7" s="445" t="e">
        <f>IF($D7="","",INDEX(#REF!,$D7,13))</f>
        <v>#REF!</v>
      </c>
      <c r="CQ7" s="446"/>
      <c r="CR7" s="446"/>
      <c r="CS7" s="446"/>
      <c r="CT7" s="446"/>
      <c r="CU7" s="446"/>
      <c r="CV7" s="446"/>
      <c r="CW7" s="446"/>
      <c r="CX7" s="446"/>
      <c r="CY7" s="446"/>
      <c r="CZ7" s="446"/>
      <c r="DA7" s="448" t="s">
        <v>25</v>
      </c>
      <c r="DB7" s="449" t="e">
        <f>IF($D7="","",IF(INDEX(#REF!,$D7,14)="","",INDEX(#REF!,$D7,14)))</f>
        <v>#REF!</v>
      </c>
      <c r="DC7" s="449"/>
      <c r="DD7" s="449"/>
      <c r="DE7" s="449"/>
      <c r="DF7" s="449"/>
      <c r="DG7" s="449"/>
      <c r="DH7" s="428" t="s">
        <v>24</v>
      </c>
      <c r="DI7" s="443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143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</row>
    <row r="8" spans="4:154" ht="21" customHeight="1">
      <c r="D8" s="434"/>
      <c r="E8" s="8"/>
      <c r="F8" s="8"/>
      <c r="G8" s="405"/>
      <c r="H8" s="435"/>
      <c r="I8" s="423"/>
      <c r="J8" s="425"/>
      <c r="K8" s="425"/>
      <c r="L8" s="425"/>
      <c r="M8" s="10"/>
      <c r="N8" s="144"/>
      <c r="O8" s="145"/>
      <c r="P8" s="427" t="e">
        <f>IF($D7="","",VLOOKUP($D7,#REF!,5))</f>
        <v>#REF!</v>
      </c>
      <c r="Q8" s="427"/>
      <c r="R8" s="427"/>
      <c r="S8" s="427"/>
      <c r="T8" s="427"/>
      <c r="U8" s="427"/>
      <c r="V8" s="427"/>
      <c r="W8" s="427"/>
      <c r="X8" s="427"/>
      <c r="Y8" s="427"/>
      <c r="Z8" s="145"/>
      <c r="AA8" s="145"/>
      <c r="AB8" s="427" t="e">
        <f>IF($D7="","",VLOOKUP($D7,#REF!,6))</f>
        <v>#REF!</v>
      </c>
      <c r="AC8" s="427"/>
      <c r="AD8" s="427"/>
      <c r="AE8" s="427"/>
      <c r="AF8" s="427"/>
      <c r="AG8" s="427"/>
      <c r="AH8" s="427"/>
      <c r="AI8" s="427"/>
      <c r="AJ8" s="427"/>
      <c r="AK8" s="427"/>
      <c r="AL8" s="145"/>
      <c r="AM8" s="146"/>
      <c r="AN8" s="442"/>
      <c r="AO8" s="429"/>
      <c r="AP8" s="429"/>
      <c r="AQ8" s="430"/>
      <c r="AR8" s="442"/>
      <c r="AS8" s="429"/>
      <c r="AT8" s="429"/>
      <c r="AU8" s="429"/>
      <c r="AV8" s="429"/>
      <c r="AW8" s="429"/>
      <c r="AX8" s="429"/>
      <c r="AY8" s="429"/>
      <c r="AZ8" s="429"/>
      <c r="BA8" s="429"/>
      <c r="BB8" s="429"/>
      <c r="BC8" s="429"/>
      <c r="BD8" s="429"/>
      <c r="BE8" s="429"/>
      <c r="BF8" s="430"/>
      <c r="BG8" s="442"/>
      <c r="BH8" s="429"/>
      <c r="BI8" s="429"/>
      <c r="BJ8" s="429"/>
      <c r="BK8" s="429"/>
      <c r="BL8" s="429"/>
      <c r="BM8" s="429"/>
      <c r="BN8" s="429"/>
      <c r="BO8" s="430"/>
      <c r="BP8" s="431"/>
      <c r="BQ8" s="432"/>
      <c r="BR8" s="432"/>
      <c r="BS8" s="432"/>
      <c r="BT8" s="432"/>
      <c r="BU8" s="432"/>
      <c r="BV8" s="433"/>
      <c r="BW8" s="431"/>
      <c r="BX8" s="432"/>
      <c r="BY8" s="432"/>
      <c r="BZ8" s="432"/>
      <c r="CA8" s="432"/>
      <c r="CB8" s="432"/>
      <c r="CC8" s="433"/>
      <c r="CD8" s="442"/>
      <c r="CE8" s="429"/>
      <c r="CF8" s="429"/>
      <c r="CG8" s="429"/>
      <c r="CH8" s="429"/>
      <c r="CI8" s="454"/>
      <c r="CJ8" s="444"/>
      <c r="CK8" s="429"/>
      <c r="CL8" s="429"/>
      <c r="CM8" s="429"/>
      <c r="CN8" s="429"/>
      <c r="CO8" s="430"/>
      <c r="CP8" s="447"/>
      <c r="CQ8" s="446"/>
      <c r="CR8" s="446"/>
      <c r="CS8" s="446"/>
      <c r="CT8" s="446"/>
      <c r="CU8" s="446"/>
      <c r="CV8" s="446"/>
      <c r="CW8" s="446"/>
      <c r="CX8" s="446"/>
      <c r="CY8" s="446"/>
      <c r="CZ8" s="446"/>
      <c r="DA8" s="448"/>
      <c r="DB8" s="449"/>
      <c r="DC8" s="449"/>
      <c r="DD8" s="449"/>
      <c r="DE8" s="449"/>
      <c r="DF8" s="449"/>
      <c r="DG8" s="449"/>
      <c r="DH8" s="428"/>
      <c r="DI8" s="443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143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</row>
    <row r="9" spans="4:154" ht="15" customHeight="1">
      <c r="D9" s="434" t="e">
        <f>#REF!</f>
        <v>#REF!</v>
      </c>
      <c r="E9" s="8"/>
      <c r="F9" s="8"/>
      <c r="G9" s="405"/>
      <c r="H9" s="435">
        <v>3</v>
      </c>
      <c r="I9" s="422"/>
      <c r="J9" s="424">
        <v>3</v>
      </c>
      <c r="K9" s="424"/>
      <c r="L9" s="424"/>
      <c r="M9" s="11"/>
      <c r="N9" s="147"/>
      <c r="O9" s="148"/>
      <c r="P9" s="426" t="e">
        <f>IF($D9="","",VLOOKUP($D9,#REF!,7))</f>
        <v>#REF!</v>
      </c>
      <c r="Q9" s="426"/>
      <c r="R9" s="426"/>
      <c r="S9" s="426"/>
      <c r="T9" s="426"/>
      <c r="U9" s="426"/>
      <c r="V9" s="426"/>
      <c r="W9" s="426"/>
      <c r="X9" s="426"/>
      <c r="Y9" s="426"/>
      <c r="Z9" s="148"/>
      <c r="AA9" s="148"/>
      <c r="AB9" s="426" t="e">
        <f>IF($D9="","",VLOOKUP($D9,#REF!,8))</f>
        <v>#REF!</v>
      </c>
      <c r="AC9" s="426"/>
      <c r="AD9" s="426"/>
      <c r="AE9" s="426"/>
      <c r="AF9" s="426"/>
      <c r="AG9" s="426"/>
      <c r="AH9" s="426"/>
      <c r="AI9" s="426"/>
      <c r="AJ9" s="426"/>
      <c r="AK9" s="426"/>
      <c r="AL9" s="148"/>
      <c r="AM9" s="149"/>
      <c r="AN9" s="442" t="e">
        <f>IF($D9="","",VLOOKUP($D9,#REF!,4))</f>
        <v>#REF!</v>
      </c>
      <c r="AO9" s="429"/>
      <c r="AP9" s="429"/>
      <c r="AQ9" s="430"/>
      <c r="AR9" s="442" t="e">
        <f>IF($D9="","",VLOOKUP($D9,#REF!,9))</f>
        <v>#REF!</v>
      </c>
      <c r="AS9" s="429"/>
      <c r="AT9" s="429"/>
      <c r="AU9" s="429"/>
      <c r="AV9" s="429"/>
      <c r="AW9" s="429" t="s">
        <v>32</v>
      </c>
      <c r="AX9" s="429" t="e">
        <f>IF($D9="","",VLOOKUP($D9,#REF!,10))</f>
        <v>#REF!</v>
      </c>
      <c r="AY9" s="429"/>
      <c r="AZ9" s="429"/>
      <c r="BA9" s="429"/>
      <c r="BB9" s="429" t="s">
        <v>32</v>
      </c>
      <c r="BC9" s="429" t="e">
        <f>IF($D9="","",VLOOKUP($D9,#REF!,11))</f>
        <v>#REF!</v>
      </c>
      <c r="BD9" s="429"/>
      <c r="BE9" s="429"/>
      <c r="BF9" s="430"/>
      <c r="BG9" s="442" t="e">
        <f>IF($D9="","",VLOOKUP($D9,#REF!,2))</f>
        <v>#REF!</v>
      </c>
      <c r="BH9" s="429"/>
      <c r="BI9" s="429"/>
      <c r="BJ9" s="429"/>
      <c r="BK9" s="429" t="s">
        <v>32</v>
      </c>
      <c r="BL9" s="429" t="e">
        <f>IF($D9="","",VLOOKUP($D9,#REF!,3))</f>
        <v>#REF!</v>
      </c>
      <c r="BM9" s="429"/>
      <c r="BN9" s="429"/>
      <c r="BO9" s="430"/>
      <c r="BP9" s="431" t="e">
        <f>IF($D9="","",VLOOKUP($D9,#REF!,15))</f>
        <v>#REF!</v>
      </c>
      <c r="BQ9" s="432"/>
      <c r="BR9" s="432"/>
      <c r="BS9" s="432"/>
      <c r="BT9" s="432"/>
      <c r="BU9" s="432"/>
      <c r="BV9" s="433"/>
      <c r="BW9" s="431" t="e">
        <f>IF($D9="","",VLOOKUP($D9,#REF!,16))</f>
        <v>#REF!</v>
      </c>
      <c r="BX9" s="432"/>
      <c r="BY9" s="432"/>
      <c r="BZ9" s="432"/>
      <c r="CA9" s="432"/>
      <c r="CB9" s="432"/>
      <c r="CC9" s="433"/>
      <c r="CD9" s="442" t="e">
        <f>IF($D9="","",INDEX(#REF!,$D9,19))&amp;" "&amp;IF($D9="","",INDEX(#REF!,$D9,20))</f>
        <v>#REF!</v>
      </c>
      <c r="CE9" s="429"/>
      <c r="CF9" s="429"/>
      <c r="CG9" s="429"/>
      <c r="CH9" s="429"/>
      <c r="CI9" s="454"/>
      <c r="CJ9" s="444" t="e">
        <f>IF($D9="","",INDEX(#REF!,$D9,21))&amp;" "&amp;IF($D9="","",INDEX(#REF!,$D9,22))</f>
        <v>#REF!</v>
      </c>
      <c r="CK9" s="429"/>
      <c r="CL9" s="429"/>
      <c r="CM9" s="429"/>
      <c r="CN9" s="429"/>
      <c r="CO9" s="430"/>
      <c r="CP9" s="445" t="e">
        <f>IF($D9="","",INDEX(#REF!,$D9,13))</f>
        <v>#REF!</v>
      </c>
      <c r="CQ9" s="446"/>
      <c r="CR9" s="446"/>
      <c r="CS9" s="446"/>
      <c r="CT9" s="446"/>
      <c r="CU9" s="446"/>
      <c r="CV9" s="446"/>
      <c r="CW9" s="446"/>
      <c r="CX9" s="446"/>
      <c r="CY9" s="446"/>
      <c r="CZ9" s="446"/>
      <c r="DA9" s="448" t="s">
        <v>25</v>
      </c>
      <c r="DB9" s="449" t="e">
        <f>IF($D9="","",IF(INDEX(#REF!,$D9,14)="","",INDEX(#REF!,$D9,14)))</f>
        <v>#REF!</v>
      </c>
      <c r="DC9" s="449"/>
      <c r="DD9" s="449"/>
      <c r="DE9" s="449"/>
      <c r="DF9" s="449"/>
      <c r="DG9" s="449"/>
      <c r="DH9" s="428" t="s">
        <v>24</v>
      </c>
      <c r="DI9" s="443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143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</row>
    <row r="10" spans="4:154" ht="21" customHeight="1">
      <c r="D10" s="434"/>
      <c r="E10" s="8"/>
      <c r="F10" s="8"/>
      <c r="G10" s="405"/>
      <c r="H10" s="435"/>
      <c r="I10" s="423"/>
      <c r="J10" s="425"/>
      <c r="K10" s="425"/>
      <c r="L10" s="425"/>
      <c r="M10" s="10"/>
      <c r="N10" s="144"/>
      <c r="O10" s="145"/>
      <c r="P10" s="427" t="e">
        <f>IF($D9="","",VLOOKUP($D9,#REF!,5))</f>
        <v>#REF!</v>
      </c>
      <c r="Q10" s="427"/>
      <c r="R10" s="427"/>
      <c r="S10" s="427"/>
      <c r="T10" s="427"/>
      <c r="U10" s="427"/>
      <c r="V10" s="427"/>
      <c r="W10" s="427"/>
      <c r="X10" s="427"/>
      <c r="Y10" s="427"/>
      <c r="Z10" s="145"/>
      <c r="AA10" s="145"/>
      <c r="AB10" s="427" t="e">
        <f>IF($D9="","",VLOOKUP($D9,#REF!,6))</f>
        <v>#REF!</v>
      </c>
      <c r="AC10" s="427"/>
      <c r="AD10" s="427"/>
      <c r="AE10" s="427"/>
      <c r="AF10" s="427"/>
      <c r="AG10" s="427"/>
      <c r="AH10" s="427"/>
      <c r="AI10" s="427"/>
      <c r="AJ10" s="427"/>
      <c r="AK10" s="427"/>
      <c r="AL10" s="145"/>
      <c r="AM10" s="146"/>
      <c r="AN10" s="442"/>
      <c r="AO10" s="429"/>
      <c r="AP10" s="429"/>
      <c r="AQ10" s="430"/>
      <c r="AR10" s="442"/>
      <c r="AS10" s="429"/>
      <c r="AT10" s="429"/>
      <c r="AU10" s="429"/>
      <c r="AV10" s="429"/>
      <c r="AW10" s="429"/>
      <c r="AX10" s="429"/>
      <c r="AY10" s="429"/>
      <c r="AZ10" s="429"/>
      <c r="BA10" s="429"/>
      <c r="BB10" s="429"/>
      <c r="BC10" s="429"/>
      <c r="BD10" s="429"/>
      <c r="BE10" s="429"/>
      <c r="BF10" s="430"/>
      <c r="BG10" s="442"/>
      <c r="BH10" s="429"/>
      <c r="BI10" s="429"/>
      <c r="BJ10" s="429"/>
      <c r="BK10" s="429"/>
      <c r="BL10" s="429"/>
      <c r="BM10" s="429"/>
      <c r="BN10" s="429"/>
      <c r="BO10" s="430"/>
      <c r="BP10" s="431"/>
      <c r="BQ10" s="432"/>
      <c r="BR10" s="432"/>
      <c r="BS10" s="432"/>
      <c r="BT10" s="432"/>
      <c r="BU10" s="432"/>
      <c r="BV10" s="433"/>
      <c r="BW10" s="431"/>
      <c r="BX10" s="432"/>
      <c r="BY10" s="432"/>
      <c r="BZ10" s="432"/>
      <c r="CA10" s="432"/>
      <c r="CB10" s="432"/>
      <c r="CC10" s="433"/>
      <c r="CD10" s="442"/>
      <c r="CE10" s="429"/>
      <c r="CF10" s="429"/>
      <c r="CG10" s="429"/>
      <c r="CH10" s="429"/>
      <c r="CI10" s="454"/>
      <c r="CJ10" s="444"/>
      <c r="CK10" s="429"/>
      <c r="CL10" s="429"/>
      <c r="CM10" s="429"/>
      <c r="CN10" s="429"/>
      <c r="CO10" s="430"/>
      <c r="CP10" s="447"/>
      <c r="CQ10" s="446"/>
      <c r="CR10" s="446"/>
      <c r="CS10" s="446"/>
      <c r="CT10" s="446"/>
      <c r="CU10" s="446"/>
      <c r="CV10" s="446"/>
      <c r="CW10" s="446"/>
      <c r="CX10" s="446"/>
      <c r="CY10" s="446"/>
      <c r="CZ10" s="446"/>
      <c r="DA10" s="448"/>
      <c r="DB10" s="449"/>
      <c r="DC10" s="449"/>
      <c r="DD10" s="449"/>
      <c r="DE10" s="449"/>
      <c r="DF10" s="449"/>
      <c r="DG10" s="449"/>
      <c r="DH10" s="428"/>
      <c r="DI10" s="443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143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</row>
    <row r="11" spans="4:154" ht="15" customHeight="1">
      <c r="D11" s="434" t="e">
        <f>#REF!</f>
        <v>#REF!</v>
      </c>
      <c r="E11" s="8"/>
      <c r="F11" s="8"/>
      <c r="G11" s="405"/>
      <c r="H11" s="435">
        <v>4</v>
      </c>
      <c r="I11" s="422"/>
      <c r="J11" s="424">
        <v>4</v>
      </c>
      <c r="K11" s="424"/>
      <c r="L11" s="424"/>
      <c r="M11" s="11"/>
      <c r="N11" s="147"/>
      <c r="O11" s="148"/>
      <c r="P11" s="426" t="e">
        <f>IF($D11="","",VLOOKUP($D11,#REF!,7))</f>
        <v>#REF!</v>
      </c>
      <c r="Q11" s="426"/>
      <c r="R11" s="426"/>
      <c r="S11" s="426"/>
      <c r="T11" s="426"/>
      <c r="U11" s="426"/>
      <c r="V11" s="426"/>
      <c r="W11" s="426"/>
      <c r="X11" s="426"/>
      <c r="Y11" s="426"/>
      <c r="Z11" s="148"/>
      <c r="AA11" s="148"/>
      <c r="AB11" s="426" t="e">
        <f>IF($D11="","",VLOOKUP($D11,#REF!,8))</f>
        <v>#REF!</v>
      </c>
      <c r="AC11" s="426"/>
      <c r="AD11" s="426"/>
      <c r="AE11" s="426"/>
      <c r="AF11" s="426"/>
      <c r="AG11" s="426"/>
      <c r="AH11" s="426"/>
      <c r="AI11" s="426"/>
      <c r="AJ11" s="426"/>
      <c r="AK11" s="426"/>
      <c r="AL11" s="148"/>
      <c r="AM11" s="149"/>
      <c r="AN11" s="442" t="e">
        <f>IF($D11="","",VLOOKUP($D11,#REF!,4))</f>
        <v>#REF!</v>
      </c>
      <c r="AO11" s="429"/>
      <c r="AP11" s="429"/>
      <c r="AQ11" s="430"/>
      <c r="AR11" s="442" t="e">
        <f>IF($D11="","",VLOOKUP($D11,#REF!,9))</f>
        <v>#REF!</v>
      </c>
      <c r="AS11" s="429"/>
      <c r="AT11" s="429"/>
      <c r="AU11" s="429"/>
      <c r="AV11" s="429"/>
      <c r="AW11" s="429" t="s">
        <v>32</v>
      </c>
      <c r="AX11" s="429" t="e">
        <f>IF($D11="","",VLOOKUP($D11,#REF!,10))</f>
        <v>#REF!</v>
      </c>
      <c r="AY11" s="429"/>
      <c r="AZ11" s="429"/>
      <c r="BA11" s="429"/>
      <c r="BB11" s="429" t="s">
        <v>32</v>
      </c>
      <c r="BC11" s="429" t="e">
        <f>IF($D11="","",VLOOKUP($D11,#REF!,11))</f>
        <v>#REF!</v>
      </c>
      <c r="BD11" s="429"/>
      <c r="BE11" s="429"/>
      <c r="BF11" s="430"/>
      <c r="BG11" s="442" t="e">
        <f>IF($D11="","",VLOOKUP($D11,#REF!,2))</f>
        <v>#REF!</v>
      </c>
      <c r="BH11" s="429"/>
      <c r="BI11" s="429"/>
      <c r="BJ11" s="429"/>
      <c r="BK11" s="429" t="s">
        <v>32</v>
      </c>
      <c r="BL11" s="429" t="e">
        <f>IF($D11="","",VLOOKUP($D11,#REF!,3))</f>
        <v>#REF!</v>
      </c>
      <c r="BM11" s="429"/>
      <c r="BN11" s="429"/>
      <c r="BO11" s="430"/>
      <c r="BP11" s="431" t="e">
        <f>IF($D11="","",VLOOKUP($D11,#REF!,15))</f>
        <v>#REF!</v>
      </c>
      <c r="BQ11" s="432"/>
      <c r="BR11" s="432"/>
      <c r="BS11" s="432"/>
      <c r="BT11" s="432"/>
      <c r="BU11" s="432"/>
      <c r="BV11" s="433"/>
      <c r="BW11" s="431" t="e">
        <f>IF($D11="","",VLOOKUP($D11,#REF!,16))</f>
        <v>#REF!</v>
      </c>
      <c r="BX11" s="432"/>
      <c r="BY11" s="432"/>
      <c r="BZ11" s="432"/>
      <c r="CA11" s="432"/>
      <c r="CB11" s="432"/>
      <c r="CC11" s="433"/>
      <c r="CD11" s="442" t="e">
        <f>IF($D11="","",INDEX(#REF!,$D11,19))&amp;" "&amp;IF($D11="","",INDEX(#REF!,$D11,20))</f>
        <v>#REF!</v>
      </c>
      <c r="CE11" s="429"/>
      <c r="CF11" s="429"/>
      <c r="CG11" s="429"/>
      <c r="CH11" s="429"/>
      <c r="CI11" s="454"/>
      <c r="CJ11" s="444" t="e">
        <f>IF($D11="","",INDEX(#REF!,$D11,21))&amp;" "&amp;IF($D11="","",INDEX(#REF!,$D11,22))</f>
        <v>#REF!</v>
      </c>
      <c r="CK11" s="429"/>
      <c r="CL11" s="429"/>
      <c r="CM11" s="429"/>
      <c r="CN11" s="429"/>
      <c r="CO11" s="430"/>
      <c r="CP11" s="445" t="e">
        <f>IF($D11="","",INDEX(#REF!,$D11,13))</f>
        <v>#REF!</v>
      </c>
      <c r="CQ11" s="446"/>
      <c r="CR11" s="446"/>
      <c r="CS11" s="446"/>
      <c r="CT11" s="446"/>
      <c r="CU11" s="446"/>
      <c r="CV11" s="446"/>
      <c r="CW11" s="446"/>
      <c r="CX11" s="446"/>
      <c r="CY11" s="446"/>
      <c r="CZ11" s="446"/>
      <c r="DA11" s="448" t="s">
        <v>25</v>
      </c>
      <c r="DB11" s="449" t="e">
        <f>IF($D11="","",IF(INDEX(#REF!,$D11,14)="","",INDEX(#REF!,$D11,14)))</f>
        <v>#REF!</v>
      </c>
      <c r="DC11" s="449"/>
      <c r="DD11" s="449"/>
      <c r="DE11" s="449"/>
      <c r="DF11" s="449"/>
      <c r="DG11" s="449"/>
      <c r="DH11" s="428" t="s">
        <v>24</v>
      </c>
      <c r="DI11" s="443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143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</row>
    <row r="12" spans="4:154" ht="21" customHeight="1">
      <c r="D12" s="434"/>
      <c r="E12" s="8"/>
      <c r="F12" s="8"/>
      <c r="G12" s="405"/>
      <c r="H12" s="435"/>
      <c r="I12" s="423"/>
      <c r="J12" s="425"/>
      <c r="K12" s="425"/>
      <c r="L12" s="425"/>
      <c r="M12" s="10"/>
      <c r="N12" s="144"/>
      <c r="O12" s="145"/>
      <c r="P12" s="427" t="e">
        <f>IF($D11="","",VLOOKUP($D11,#REF!,5))</f>
        <v>#REF!</v>
      </c>
      <c r="Q12" s="427"/>
      <c r="R12" s="427"/>
      <c r="S12" s="427"/>
      <c r="T12" s="427"/>
      <c r="U12" s="427"/>
      <c r="V12" s="427"/>
      <c r="W12" s="427"/>
      <c r="X12" s="427"/>
      <c r="Y12" s="427"/>
      <c r="Z12" s="145"/>
      <c r="AA12" s="145"/>
      <c r="AB12" s="427" t="e">
        <f>IF($D11="","",VLOOKUP($D11,#REF!,6))</f>
        <v>#REF!</v>
      </c>
      <c r="AC12" s="427"/>
      <c r="AD12" s="427"/>
      <c r="AE12" s="427"/>
      <c r="AF12" s="427"/>
      <c r="AG12" s="427"/>
      <c r="AH12" s="427"/>
      <c r="AI12" s="427"/>
      <c r="AJ12" s="427"/>
      <c r="AK12" s="427"/>
      <c r="AL12" s="145"/>
      <c r="AM12" s="146"/>
      <c r="AN12" s="442"/>
      <c r="AO12" s="429"/>
      <c r="AP12" s="429"/>
      <c r="AQ12" s="430"/>
      <c r="AR12" s="442"/>
      <c r="AS12" s="429"/>
      <c r="AT12" s="429"/>
      <c r="AU12" s="429"/>
      <c r="AV12" s="429"/>
      <c r="AW12" s="429"/>
      <c r="AX12" s="429"/>
      <c r="AY12" s="429"/>
      <c r="AZ12" s="429"/>
      <c r="BA12" s="429"/>
      <c r="BB12" s="429"/>
      <c r="BC12" s="429"/>
      <c r="BD12" s="429"/>
      <c r="BE12" s="429"/>
      <c r="BF12" s="430"/>
      <c r="BG12" s="442"/>
      <c r="BH12" s="429"/>
      <c r="BI12" s="429"/>
      <c r="BJ12" s="429"/>
      <c r="BK12" s="429"/>
      <c r="BL12" s="429"/>
      <c r="BM12" s="429"/>
      <c r="BN12" s="429"/>
      <c r="BO12" s="430"/>
      <c r="BP12" s="431"/>
      <c r="BQ12" s="432"/>
      <c r="BR12" s="432"/>
      <c r="BS12" s="432"/>
      <c r="BT12" s="432"/>
      <c r="BU12" s="432"/>
      <c r="BV12" s="433"/>
      <c r="BW12" s="431"/>
      <c r="BX12" s="432"/>
      <c r="BY12" s="432"/>
      <c r="BZ12" s="432"/>
      <c r="CA12" s="432"/>
      <c r="CB12" s="432"/>
      <c r="CC12" s="433"/>
      <c r="CD12" s="442"/>
      <c r="CE12" s="429"/>
      <c r="CF12" s="429"/>
      <c r="CG12" s="429"/>
      <c r="CH12" s="429"/>
      <c r="CI12" s="454"/>
      <c r="CJ12" s="444"/>
      <c r="CK12" s="429"/>
      <c r="CL12" s="429"/>
      <c r="CM12" s="429"/>
      <c r="CN12" s="429"/>
      <c r="CO12" s="430"/>
      <c r="CP12" s="447"/>
      <c r="CQ12" s="446"/>
      <c r="CR12" s="446"/>
      <c r="CS12" s="446"/>
      <c r="CT12" s="446"/>
      <c r="CU12" s="446"/>
      <c r="CV12" s="446"/>
      <c r="CW12" s="446"/>
      <c r="CX12" s="446"/>
      <c r="CY12" s="446"/>
      <c r="CZ12" s="446"/>
      <c r="DA12" s="448"/>
      <c r="DB12" s="449"/>
      <c r="DC12" s="449"/>
      <c r="DD12" s="449"/>
      <c r="DE12" s="449"/>
      <c r="DF12" s="449"/>
      <c r="DG12" s="449"/>
      <c r="DH12" s="428"/>
      <c r="DI12" s="443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143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</row>
    <row r="13" spans="4:154" ht="15" customHeight="1">
      <c r="D13" s="434" t="e">
        <f>#REF!</f>
        <v>#REF!</v>
      </c>
      <c r="E13" s="8"/>
      <c r="F13" s="8"/>
      <c r="G13" s="405"/>
      <c r="H13" s="435">
        <v>5</v>
      </c>
      <c r="I13" s="422"/>
      <c r="J13" s="424">
        <v>5</v>
      </c>
      <c r="K13" s="424"/>
      <c r="L13" s="424"/>
      <c r="M13" s="11"/>
      <c r="N13" s="147"/>
      <c r="O13" s="148"/>
      <c r="P13" s="426" t="e">
        <f>IF($D13="","",VLOOKUP($D13,#REF!,7))</f>
        <v>#REF!</v>
      </c>
      <c r="Q13" s="426"/>
      <c r="R13" s="426"/>
      <c r="S13" s="426"/>
      <c r="T13" s="426"/>
      <c r="U13" s="426"/>
      <c r="V13" s="426"/>
      <c r="W13" s="426"/>
      <c r="X13" s="426"/>
      <c r="Y13" s="426"/>
      <c r="Z13" s="148"/>
      <c r="AA13" s="148"/>
      <c r="AB13" s="426" t="e">
        <f>IF($D13="","",VLOOKUP($D13,#REF!,8))</f>
        <v>#REF!</v>
      </c>
      <c r="AC13" s="426"/>
      <c r="AD13" s="426"/>
      <c r="AE13" s="426"/>
      <c r="AF13" s="426"/>
      <c r="AG13" s="426"/>
      <c r="AH13" s="426"/>
      <c r="AI13" s="426"/>
      <c r="AJ13" s="426"/>
      <c r="AK13" s="426"/>
      <c r="AL13" s="148"/>
      <c r="AM13" s="149"/>
      <c r="AN13" s="442" t="e">
        <f>IF($D13="","",VLOOKUP($D13,#REF!,4))</f>
        <v>#REF!</v>
      </c>
      <c r="AO13" s="429"/>
      <c r="AP13" s="429"/>
      <c r="AQ13" s="430"/>
      <c r="AR13" s="442" t="e">
        <f>IF($D13="","",VLOOKUP($D13,#REF!,9))</f>
        <v>#REF!</v>
      </c>
      <c r="AS13" s="429"/>
      <c r="AT13" s="429"/>
      <c r="AU13" s="429"/>
      <c r="AV13" s="429"/>
      <c r="AW13" s="429" t="s">
        <v>32</v>
      </c>
      <c r="AX13" s="429" t="e">
        <f>IF($D13="","",VLOOKUP($D13,#REF!,10))</f>
        <v>#REF!</v>
      </c>
      <c r="AY13" s="429"/>
      <c r="AZ13" s="429"/>
      <c r="BA13" s="429"/>
      <c r="BB13" s="429" t="s">
        <v>32</v>
      </c>
      <c r="BC13" s="429" t="e">
        <f>IF($D13="","",VLOOKUP($D13,#REF!,11))</f>
        <v>#REF!</v>
      </c>
      <c r="BD13" s="429"/>
      <c r="BE13" s="429"/>
      <c r="BF13" s="430"/>
      <c r="BG13" s="442" t="e">
        <f>IF($D13="","",VLOOKUP($D13,#REF!,2))</f>
        <v>#REF!</v>
      </c>
      <c r="BH13" s="429"/>
      <c r="BI13" s="429"/>
      <c r="BJ13" s="429"/>
      <c r="BK13" s="429" t="s">
        <v>32</v>
      </c>
      <c r="BL13" s="429" t="e">
        <f>IF($D13="","",VLOOKUP($D13,#REF!,3))</f>
        <v>#REF!</v>
      </c>
      <c r="BM13" s="429"/>
      <c r="BN13" s="429"/>
      <c r="BO13" s="430"/>
      <c r="BP13" s="431" t="e">
        <f>IF($D13="","",VLOOKUP($D13,#REF!,15))</f>
        <v>#REF!</v>
      </c>
      <c r="BQ13" s="432"/>
      <c r="BR13" s="432"/>
      <c r="BS13" s="432"/>
      <c r="BT13" s="432"/>
      <c r="BU13" s="432"/>
      <c r="BV13" s="433"/>
      <c r="BW13" s="431" t="e">
        <f>IF($D13="","",VLOOKUP($D13,#REF!,16))</f>
        <v>#REF!</v>
      </c>
      <c r="BX13" s="432"/>
      <c r="BY13" s="432"/>
      <c r="BZ13" s="432"/>
      <c r="CA13" s="432"/>
      <c r="CB13" s="432"/>
      <c r="CC13" s="433"/>
      <c r="CD13" s="442" t="e">
        <f>IF($D13="","",INDEX(#REF!,$D13,19))&amp;" "&amp;IF($D13="","",INDEX(#REF!,$D13,20))</f>
        <v>#REF!</v>
      </c>
      <c r="CE13" s="429"/>
      <c r="CF13" s="429"/>
      <c r="CG13" s="429"/>
      <c r="CH13" s="429"/>
      <c r="CI13" s="454"/>
      <c r="CJ13" s="444" t="e">
        <f>IF($D13="","",INDEX(#REF!,$D13,21))&amp;" "&amp;IF($D13="","",INDEX(#REF!,$D13,22))</f>
        <v>#REF!</v>
      </c>
      <c r="CK13" s="429"/>
      <c r="CL13" s="429"/>
      <c r="CM13" s="429"/>
      <c r="CN13" s="429"/>
      <c r="CO13" s="430"/>
      <c r="CP13" s="445" t="e">
        <f>IF($D13="","",INDEX(#REF!,$D13,13))</f>
        <v>#REF!</v>
      </c>
      <c r="CQ13" s="446"/>
      <c r="CR13" s="446"/>
      <c r="CS13" s="446"/>
      <c r="CT13" s="446"/>
      <c r="CU13" s="446"/>
      <c r="CV13" s="446"/>
      <c r="CW13" s="446"/>
      <c r="CX13" s="446"/>
      <c r="CY13" s="446"/>
      <c r="CZ13" s="446"/>
      <c r="DA13" s="448" t="s">
        <v>25</v>
      </c>
      <c r="DB13" s="449" t="e">
        <f>IF($D13="","",IF(INDEX(#REF!,$D13,14)="","",INDEX(#REF!,$D13,14)))</f>
        <v>#REF!</v>
      </c>
      <c r="DC13" s="449"/>
      <c r="DD13" s="449"/>
      <c r="DE13" s="449"/>
      <c r="DF13" s="449"/>
      <c r="DG13" s="449"/>
      <c r="DH13" s="428" t="s">
        <v>24</v>
      </c>
      <c r="DI13" s="443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</row>
    <row r="14" spans="4:154" ht="21" customHeight="1">
      <c r="D14" s="434"/>
      <c r="E14" s="8"/>
      <c r="F14" s="8"/>
      <c r="G14" s="405"/>
      <c r="H14" s="435"/>
      <c r="I14" s="423"/>
      <c r="J14" s="425"/>
      <c r="K14" s="425"/>
      <c r="L14" s="425"/>
      <c r="M14" s="10"/>
      <c r="N14" s="144"/>
      <c r="O14" s="145"/>
      <c r="P14" s="427" t="e">
        <f>IF($D13="","",VLOOKUP($D13,#REF!,5))</f>
        <v>#REF!</v>
      </c>
      <c r="Q14" s="427"/>
      <c r="R14" s="427"/>
      <c r="S14" s="427"/>
      <c r="T14" s="427"/>
      <c r="U14" s="427"/>
      <c r="V14" s="427"/>
      <c r="W14" s="427"/>
      <c r="X14" s="427"/>
      <c r="Y14" s="427"/>
      <c r="Z14" s="145"/>
      <c r="AA14" s="145"/>
      <c r="AB14" s="427" t="e">
        <f>IF($D13="","",VLOOKUP($D13,#REF!,6))</f>
        <v>#REF!</v>
      </c>
      <c r="AC14" s="427"/>
      <c r="AD14" s="427"/>
      <c r="AE14" s="427"/>
      <c r="AF14" s="427"/>
      <c r="AG14" s="427"/>
      <c r="AH14" s="427"/>
      <c r="AI14" s="427"/>
      <c r="AJ14" s="427"/>
      <c r="AK14" s="427"/>
      <c r="AL14" s="145"/>
      <c r="AM14" s="146"/>
      <c r="AN14" s="442"/>
      <c r="AO14" s="429"/>
      <c r="AP14" s="429"/>
      <c r="AQ14" s="430"/>
      <c r="AR14" s="442"/>
      <c r="AS14" s="429"/>
      <c r="AT14" s="429"/>
      <c r="AU14" s="429"/>
      <c r="AV14" s="429"/>
      <c r="AW14" s="429"/>
      <c r="AX14" s="429"/>
      <c r="AY14" s="429"/>
      <c r="AZ14" s="429"/>
      <c r="BA14" s="429"/>
      <c r="BB14" s="429"/>
      <c r="BC14" s="429"/>
      <c r="BD14" s="429"/>
      <c r="BE14" s="429"/>
      <c r="BF14" s="430"/>
      <c r="BG14" s="442"/>
      <c r="BH14" s="429"/>
      <c r="BI14" s="429"/>
      <c r="BJ14" s="429"/>
      <c r="BK14" s="429"/>
      <c r="BL14" s="429"/>
      <c r="BM14" s="429"/>
      <c r="BN14" s="429"/>
      <c r="BO14" s="430"/>
      <c r="BP14" s="431"/>
      <c r="BQ14" s="432"/>
      <c r="BR14" s="432"/>
      <c r="BS14" s="432"/>
      <c r="BT14" s="432"/>
      <c r="BU14" s="432"/>
      <c r="BV14" s="433"/>
      <c r="BW14" s="431"/>
      <c r="BX14" s="432"/>
      <c r="BY14" s="432"/>
      <c r="BZ14" s="432"/>
      <c r="CA14" s="432"/>
      <c r="CB14" s="432"/>
      <c r="CC14" s="433"/>
      <c r="CD14" s="442"/>
      <c r="CE14" s="429"/>
      <c r="CF14" s="429"/>
      <c r="CG14" s="429"/>
      <c r="CH14" s="429"/>
      <c r="CI14" s="454"/>
      <c r="CJ14" s="444"/>
      <c r="CK14" s="429"/>
      <c r="CL14" s="429"/>
      <c r="CM14" s="429"/>
      <c r="CN14" s="429"/>
      <c r="CO14" s="430"/>
      <c r="CP14" s="447"/>
      <c r="CQ14" s="446"/>
      <c r="CR14" s="446"/>
      <c r="CS14" s="446"/>
      <c r="CT14" s="446"/>
      <c r="CU14" s="446"/>
      <c r="CV14" s="446"/>
      <c r="CW14" s="446"/>
      <c r="CX14" s="446"/>
      <c r="CY14" s="446"/>
      <c r="CZ14" s="446"/>
      <c r="DA14" s="448"/>
      <c r="DB14" s="449"/>
      <c r="DC14" s="449"/>
      <c r="DD14" s="449"/>
      <c r="DE14" s="449"/>
      <c r="DF14" s="449"/>
      <c r="DG14" s="449"/>
      <c r="DH14" s="428"/>
      <c r="DI14" s="443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</row>
    <row r="15" spans="4:154" ht="15" customHeight="1">
      <c r="D15" s="434" t="e">
        <f>#REF!</f>
        <v>#REF!</v>
      </c>
      <c r="E15" s="8"/>
      <c r="F15" s="8"/>
      <c r="G15" s="405"/>
      <c r="H15" s="435">
        <v>6</v>
      </c>
      <c r="I15" s="422"/>
      <c r="J15" s="424">
        <v>6</v>
      </c>
      <c r="K15" s="424"/>
      <c r="L15" s="424"/>
      <c r="M15" s="11"/>
      <c r="N15" s="147"/>
      <c r="O15" s="148"/>
      <c r="P15" s="426" t="e">
        <f>IF($D15="","",VLOOKUP($D15,#REF!,7))</f>
        <v>#REF!</v>
      </c>
      <c r="Q15" s="426"/>
      <c r="R15" s="426"/>
      <c r="S15" s="426"/>
      <c r="T15" s="426"/>
      <c r="U15" s="426"/>
      <c r="V15" s="426"/>
      <c r="W15" s="426"/>
      <c r="X15" s="426"/>
      <c r="Y15" s="426"/>
      <c r="Z15" s="148"/>
      <c r="AA15" s="148"/>
      <c r="AB15" s="426" t="e">
        <f>IF($D15="","",VLOOKUP($D15,#REF!,8))</f>
        <v>#REF!</v>
      </c>
      <c r="AC15" s="426"/>
      <c r="AD15" s="426"/>
      <c r="AE15" s="426"/>
      <c r="AF15" s="426"/>
      <c r="AG15" s="426"/>
      <c r="AH15" s="426"/>
      <c r="AI15" s="426"/>
      <c r="AJ15" s="426"/>
      <c r="AK15" s="426"/>
      <c r="AL15" s="148"/>
      <c r="AM15" s="149"/>
      <c r="AN15" s="442" t="e">
        <f>IF($D15="","",VLOOKUP($D15,#REF!,4))</f>
        <v>#REF!</v>
      </c>
      <c r="AO15" s="429"/>
      <c r="AP15" s="429"/>
      <c r="AQ15" s="430"/>
      <c r="AR15" s="442" t="e">
        <f>IF($D15="","",VLOOKUP($D15,#REF!,9))</f>
        <v>#REF!</v>
      </c>
      <c r="AS15" s="429"/>
      <c r="AT15" s="429"/>
      <c r="AU15" s="429"/>
      <c r="AV15" s="429"/>
      <c r="AW15" s="429" t="s">
        <v>32</v>
      </c>
      <c r="AX15" s="429" t="e">
        <f>IF($D15="","",VLOOKUP($D15,#REF!,10))</f>
        <v>#REF!</v>
      </c>
      <c r="AY15" s="429"/>
      <c r="AZ15" s="429"/>
      <c r="BA15" s="429"/>
      <c r="BB15" s="429" t="s">
        <v>32</v>
      </c>
      <c r="BC15" s="429" t="e">
        <f>IF($D15="","",VLOOKUP($D15,#REF!,11))</f>
        <v>#REF!</v>
      </c>
      <c r="BD15" s="429"/>
      <c r="BE15" s="429"/>
      <c r="BF15" s="430"/>
      <c r="BG15" s="442" t="e">
        <f>IF($D15="","",VLOOKUP($D15,#REF!,2))</f>
        <v>#REF!</v>
      </c>
      <c r="BH15" s="429"/>
      <c r="BI15" s="429"/>
      <c r="BJ15" s="429"/>
      <c r="BK15" s="429" t="s">
        <v>32</v>
      </c>
      <c r="BL15" s="429" t="e">
        <f>IF($D15="","",VLOOKUP($D15,#REF!,3))</f>
        <v>#REF!</v>
      </c>
      <c r="BM15" s="429"/>
      <c r="BN15" s="429"/>
      <c r="BO15" s="430"/>
      <c r="BP15" s="431" t="e">
        <f>IF($D15="","",VLOOKUP($D15,#REF!,15))</f>
        <v>#REF!</v>
      </c>
      <c r="BQ15" s="432"/>
      <c r="BR15" s="432"/>
      <c r="BS15" s="432"/>
      <c r="BT15" s="432"/>
      <c r="BU15" s="432"/>
      <c r="BV15" s="433"/>
      <c r="BW15" s="431" t="e">
        <f>IF($D15="","",VLOOKUP($D15,#REF!,16))</f>
        <v>#REF!</v>
      </c>
      <c r="BX15" s="432"/>
      <c r="BY15" s="432"/>
      <c r="BZ15" s="432"/>
      <c r="CA15" s="432"/>
      <c r="CB15" s="432"/>
      <c r="CC15" s="433"/>
      <c r="CD15" s="442" t="e">
        <f>IF($D15="","",INDEX(#REF!,$D15,19))&amp;" "&amp;IF($D15="","",INDEX(#REF!,$D15,20))</f>
        <v>#REF!</v>
      </c>
      <c r="CE15" s="429"/>
      <c r="CF15" s="429"/>
      <c r="CG15" s="429"/>
      <c r="CH15" s="429"/>
      <c r="CI15" s="454"/>
      <c r="CJ15" s="444" t="e">
        <f>IF($D15="","",INDEX(#REF!,$D15,21))&amp;" "&amp;IF($D15="","",INDEX(#REF!,$D15,22))</f>
        <v>#REF!</v>
      </c>
      <c r="CK15" s="429"/>
      <c r="CL15" s="429"/>
      <c r="CM15" s="429"/>
      <c r="CN15" s="429"/>
      <c r="CO15" s="430"/>
      <c r="CP15" s="445" t="e">
        <f>IF($D15="","",INDEX(#REF!,$D15,13))</f>
        <v>#REF!</v>
      </c>
      <c r="CQ15" s="446"/>
      <c r="CR15" s="446"/>
      <c r="CS15" s="446"/>
      <c r="CT15" s="446"/>
      <c r="CU15" s="446"/>
      <c r="CV15" s="446"/>
      <c r="CW15" s="446"/>
      <c r="CX15" s="446"/>
      <c r="CY15" s="446"/>
      <c r="CZ15" s="446"/>
      <c r="DA15" s="448" t="s">
        <v>25</v>
      </c>
      <c r="DB15" s="449" t="e">
        <f>IF($D15="","",IF(INDEX(#REF!,$D15,14)="","",INDEX(#REF!,$D15,14)))</f>
        <v>#REF!</v>
      </c>
      <c r="DC15" s="449"/>
      <c r="DD15" s="449"/>
      <c r="DE15" s="449"/>
      <c r="DF15" s="449"/>
      <c r="DG15" s="449"/>
      <c r="DH15" s="428" t="s">
        <v>24</v>
      </c>
      <c r="DI15" s="443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</row>
    <row r="16" spans="4:154" ht="21" customHeight="1">
      <c r="D16" s="434"/>
      <c r="E16" s="8"/>
      <c r="F16" s="8"/>
      <c r="G16" s="405"/>
      <c r="H16" s="435"/>
      <c r="I16" s="423"/>
      <c r="J16" s="425"/>
      <c r="K16" s="425"/>
      <c r="L16" s="425"/>
      <c r="M16" s="10"/>
      <c r="N16" s="144"/>
      <c r="O16" s="145"/>
      <c r="P16" s="427" t="e">
        <f>IF($D15="","",VLOOKUP($D15,#REF!,5))</f>
        <v>#REF!</v>
      </c>
      <c r="Q16" s="427"/>
      <c r="R16" s="427"/>
      <c r="S16" s="427"/>
      <c r="T16" s="427"/>
      <c r="U16" s="427"/>
      <c r="V16" s="427"/>
      <c r="W16" s="427"/>
      <c r="X16" s="427"/>
      <c r="Y16" s="427"/>
      <c r="Z16" s="145"/>
      <c r="AA16" s="145"/>
      <c r="AB16" s="427" t="e">
        <f>IF($D15="","",VLOOKUP($D15,#REF!,6))</f>
        <v>#REF!</v>
      </c>
      <c r="AC16" s="427"/>
      <c r="AD16" s="427"/>
      <c r="AE16" s="427"/>
      <c r="AF16" s="427"/>
      <c r="AG16" s="427"/>
      <c r="AH16" s="427"/>
      <c r="AI16" s="427"/>
      <c r="AJ16" s="427"/>
      <c r="AK16" s="427"/>
      <c r="AL16" s="145"/>
      <c r="AM16" s="146"/>
      <c r="AN16" s="442"/>
      <c r="AO16" s="429"/>
      <c r="AP16" s="429"/>
      <c r="AQ16" s="430"/>
      <c r="AR16" s="442"/>
      <c r="AS16" s="429"/>
      <c r="AT16" s="429"/>
      <c r="AU16" s="429"/>
      <c r="AV16" s="429"/>
      <c r="AW16" s="429"/>
      <c r="AX16" s="429"/>
      <c r="AY16" s="429"/>
      <c r="AZ16" s="429"/>
      <c r="BA16" s="429"/>
      <c r="BB16" s="429"/>
      <c r="BC16" s="429"/>
      <c r="BD16" s="429"/>
      <c r="BE16" s="429"/>
      <c r="BF16" s="430"/>
      <c r="BG16" s="442"/>
      <c r="BH16" s="429"/>
      <c r="BI16" s="429"/>
      <c r="BJ16" s="429"/>
      <c r="BK16" s="429"/>
      <c r="BL16" s="429"/>
      <c r="BM16" s="429"/>
      <c r="BN16" s="429"/>
      <c r="BO16" s="430"/>
      <c r="BP16" s="431"/>
      <c r="BQ16" s="432"/>
      <c r="BR16" s="432"/>
      <c r="BS16" s="432"/>
      <c r="BT16" s="432"/>
      <c r="BU16" s="432"/>
      <c r="BV16" s="433"/>
      <c r="BW16" s="431"/>
      <c r="BX16" s="432"/>
      <c r="BY16" s="432"/>
      <c r="BZ16" s="432"/>
      <c r="CA16" s="432"/>
      <c r="CB16" s="432"/>
      <c r="CC16" s="433"/>
      <c r="CD16" s="442"/>
      <c r="CE16" s="429"/>
      <c r="CF16" s="429"/>
      <c r="CG16" s="429"/>
      <c r="CH16" s="429"/>
      <c r="CI16" s="454"/>
      <c r="CJ16" s="444"/>
      <c r="CK16" s="429"/>
      <c r="CL16" s="429"/>
      <c r="CM16" s="429"/>
      <c r="CN16" s="429"/>
      <c r="CO16" s="430"/>
      <c r="CP16" s="447"/>
      <c r="CQ16" s="446"/>
      <c r="CR16" s="446"/>
      <c r="CS16" s="446"/>
      <c r="CT16" s="446"/>
      <c r="CU16" s="446"/>
      <c r="CV16" s="446"/>
      <c r="CW16" s="446"/>
      <c r="CX16" s="446"/>
      <c r="CY16" s="446"/>
      <c r="CZ16" s="446"/>
      <c r="DA16" s="448"/>
      <c r="DB16" s="449"/>
      <c r="DC16" s="449"/>
      <c r="DD16" s="449"/>
      <c r="DE16" s="449"/>
      <c r="DF16" s="449"/>
      <c r="DG16" s="449"/>
      <c r="DH16" s="428"/>
      <c r="DI16" s="443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</row>
    <row r="17" spans="4:154" ht="15" customHeight="1">
      <c r="D17" s="434" t="e">
        <f>#REF!</f>
        <v>#REF!</v>
      </c>
      <c r="E17" s="8"/>
      <c r="F17" s="8"/>
      <c r="G17" s="405"/>
      <c r="H17" s="435">
        <v>7</v>
      </c>
      <c r="I17" s="422"/>
      <c r="J17" s="424">
        <v>7</v>
      </c>
      <c r="K17" s="424"/>
      <c r="L17" s="424"/>
      <c r="M17" s="11"/>
      <c r="N17" s="147"/>
      <c r="O17" s="148"/>
      <c r="P17" s="426" t="e">
        <f>IF($D17="","",VLOOKUP($D17,#REF!,7))</f>
        <v>#REF!</v>
      </c>
      <c r="Q17" s="426"/>
      <c r="R17" s="426"/>
      <c r="S17" s="426"/>
      <c r="T17" s="426"/>
      <c r="U17" s="426"/>
      <c r="V17" s="426"/>
      <c r="W17" s="426"/>
      <c r="X17" s="426"/>
      <c r="Y17" s="426"/>
      <c r="Z17" s="148"/>
      <c r="AA17" s="148"/>
      <c r="AB17" s="426" t="e">
        <f>IF($D17="","",VLOOKUP($D17,#REF!,8))</f>
        <v>#REF!</v>
      </c>
      <c r="AC17" s="426"/>
      <c r="AD17" s="426"/>
      <c r="AE17" s="426"/>
      <c r="AF17" s="426"/>
      <c r="AG17" s="426"/>
      <c r="AH17" s="426"/>
      <c r="AI17" s="426"/>
      <c r="AJ17" s="426"/>
      <c r="AK17" s="426"/>
      <c r="AL17" s="148"/>
      <c r="AM17" s="149"/>
      <c r="AN17" s="442" t="e">
        <f>IF($D17="","",VLOOKUP($D17,#REF!,4))</f>
        <v>#REF!</v>
      </c>
      <c r="AO17" s="429"/>
      <c r="AP17" s="429"/>
      <c r="AQ17" s="430"/>
      <c r="AR17" s="442" t="e">
        <f>IF($D17="","",VLOOKUP($D17,#REF!,9))</f>
        <v>#REF!</v>
      </c>
      <c r="AS17" s="429"/>
      <c r="AT17" s="429"/>
      <c r="AU17" s="429"/>
      <c r="AV17" s="429"/>
      <c r="AW17" s="429" t="s">
        <v>32</v>
      </c>
      <c r="AX17" s="429" t="e">
        <f>IF($D17="","",VLOOKUP($D17,#REF!,10))</f>
        <v>#REF!</v>
      </c>
      <c r="AY17" s="429"/>
      <c r="AZ17" s="429"/>
      <c r="BA17" s="429"/>
      <c r="BB17" s="429" t="s">
        <v>32</v>
      </c>
      <c r="BC17" s="429" t="e">
        <f>IF($D17="","",VLOOKUP($D17,#REF!,11))</f>
        <v>#REF!</v>
      </c>
      <c r="BD17" s="429"/>
      <c r="BE17" s="429"/>
      <c r="BF17" s="430"/>
      <c r="BG17" s="442" t="e">
        <f>IF($D17="","",VLOOKUP($D17,#REF!,2))</f>
        <v>#REF!</v>
      </c>
      <c r="BH17" s="429"/>
      <c r="BI17" s="429"/>
      <c r="BJ17" s="429"/>
      <c r="BK17" s="429" t="s">
        <v>32</v>
      </c>
      <c r="BL17" s="429" t="e">
        <f>IF($D17="","",VLOOKUP($D17,#REF!,3))</f>
        <v>#REF!</v>
      </c>
      <c r="BM17" s="429"/>
      <c r="BN17" s="429"/>
      <c r="BO17" s="430"/>
      <c r="BP17" s="431" t="e">
        <f>IF($D17="","",VLOOKUP($D17,#REF!,15))</f>
        <v>#REF!</v>
      </c>
      <c r="BQ17" s="432"/>
      <c r="BR17" s="432"/>
      <c r="BS17" s="432"/>
      <c r="BT17" s="432"/>
      <c r="BU17" s="432"/>
      <c r="BV17" s="433"/>
      <c r="BW17" s="431" t="e">
        <f>IF($D17="","",VLOOKUP($D17,#REF!,16))</f>
        <v>#REF!</v>
      </c>
      <c r="BX17" s="432"/>
      <c r="BY17" s="432"/>
      <c r="BZ17" s="432"/>
      <c r="CA17" s="432"/>
      <c r="CB17" s="432"/>
      <c r="CC17" s="433"/>
      <c r="CD17" s="442" t="e">
        <f>IF($D17="","",INDEX(#REF!,$D17,19))&amp;" "&amp;IF($D17="","",INDEX(#REF!,$D17,20))</f>
        <v>#REF!</v>
      </c>
      <c r="CE17" s="429"/>
      <c r="CF17" s="429"/>
      <c r="CG17" s="429"/>
      <c r="CH17" s="429"/>
      <c r="CI17" s="454"/>
      <c r="CJ17" s="444" t="e">
        <f>IF($D17="","",INDEX(#REF!,$D17,21))&amp;" "&amp;IF($D17="","",INDEX(#REF!,$D17,22))</f>
        <v>#REF!</v>
      </c>
      <c r="CK17" s="429"/>
      <c r="CL17" s="429"/>
      <c r="CM17" s="429"/>
      <c r="CN17" s="429"/>
      <c r="CO17" s="430"/>
      <c r="CP17" s="445" t="e">
        <f>IF($D17="","",INDEX(#REF!,$D17,13))</f>
        <v>#REF!</v>
      </c>
      <c r="CQ17" s="446"/>
      <c r="CR17" s="446"/>
      <c r="CS17" s="446"/>
      <c r="CT17" s="446"/>
      <c r="CU17" s="446"/>
      <c r="CV17" s="446"/>
      <c r="CW17" s="446"/>
      <c r="CX17" s="446"/>
      <c r="CY17" s="446"/>
      <c r="CZ17" s="446"/>
      <c r="DA17" s="448" t="s">
        <v>25</v>
      </c>
      <c r="DB17" s="449" t="e">
        <f>IF($D17="","",IF(INDEX(#REF!,$D17,14)="","",INDEX(#REF!,$D17,14)))</f>
        <v>#REF!</v>
      </c>
      <c r="DC17" s="449"/>
      <c r="DD17" s="449"/>
      <c r="DE17" s="449"/>
      <c r="DF17" s="449"/>
      <c r="DG17" s="449"/>
      <c r="DH17" s="428" t="s">
        <v>24</v>
      </c>
      <c r="DI17" s="443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</row>
    <row r="18" spans="4:154" ht="21" customHeight="1">
      <c r="D18" s="434"/>
      <c r="E18" s="8"/>
      <c r="F18" s="8"/>
      <c r="G18" s="405"/>
      <c r="H18" s="435"/>
      <c r="I18" s="423"/>
      <c r="J18" s="425"/>
      <c r="K18" s="425"/>
      <c r="L18" s="425"/>
      <c r="M18" s="10"/>
      <c r="N18" s="144"/>
      <c r="O18" s="145"/>
      <c r="P18" s="427" t="e">
        <f>IF($D17="","",VLOOKUP($D17,#REF!,5))</f>
        <v>#REF!</v>
      </c>
      <c r="Q18" s="427"/>
      <c r="R18" s="427"/>
      <c r="S18" s="427"/>
      <c r="T18" s="427"/>
      <c r="U18" s="427"/>
      <c r="V18" s="427"/>
      <c r="W18" s="427"/>
      <c r="X18" s="427"/>
      <c r="Y18" s="427"/>
      <c r="Z18" s="145"/>
      <c r="AA18" s="145"/>
      <c r="AB18" s="427" t="e">
        <f>IF($D17="","",VLOOKUP($D17,#REF!,6))</f>
        <v>#REF!</v>
      </c>
      <c r="AC18" s="427"/>
      <c r="AD18" s="427"/>
      <c r="AE18" s="427"/>
      <c r="AF18" s="427"/>
      <c r="AG18" s="427"/>
      <c r="AH18" s="427"/>
      <c r="AI18" s="427"/>
      <c r="AJ18" s="427"/>
      <c r="AK18" s="427"/>
      <c r="AL18" s="145"/>
      <c r="AM18" s="146"/>
      <c r="AN18" s="442"/>
      <c r="AO18" s="429"/>
      <c r="AP18" s="429"/>
      <c r="AQ18" s="430"/>
      <c r="AR18" s="442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29"/>
      <c r="BD18" s="429"/>
      <c r="BE18" s="429"/>
      <c r="BF18" s="430"/>
      <c r="BG18" s="442"/>
      <c r="BH18" s="429"/>
      <c r="BI18" s="429"/>
      <c r="BJ18" s="429"/>
      <c r="BK18" s="429"/>
      <c r="BL18" s="429"/>
      <c r="BM18" s="429"/>
      <c r="BN18" s="429"/>
      <c r="BO18" s="430"/>
      <c r="BP18" s="431"/>
      <c r="BQ18" s="432"/>
      <c r="BR18" s="432"/>
      <c r="BS18" s="432"/>
      <c r="BT18" s="432"/>
      <c r="BU18" s="432"/>
      <c r="BV18" s="433"/>
      <c r="BW18" s="431"/>
      <c r="BX18" s="432"/>
      <c r="BY18" s="432"/>
      <c r="BZ18" s="432"/>
      <c r="CA18" s="432"/>
      <c r="CB18" s="432"/>
      <c r="CC18" s="433"/>
      <c r="CD18" s="442"/>
      <c r="CE18" s="429"/>
      <c r="CF18" s="429"/>
      <c r="CG18" s="429"/>
      <c r="CH18" s="429"/>
      <c r="CI18" s="454"/>
      <c r="CJ18" s="444"/>
      <c r="CK18" s="429"/>
      <c r="CL18" s="429"/>
      <c r="CM18" s="429"/>
      <c r="CN18" s="429"/>
      <c r="CO18" s="430"/>
      <c r="CP18" s="447"/>
      <c r="CQ18" s="446"/>
      <c r="CR18" s="446"/>
      <c r="CS18" s="446"/>
      <c r="CT18" s="446"/>
      <c r="CU18" s="446"/>
      <c r="CV18" s="446"/>
      <c r="CW18" s="446"/>
      <c r="CX18" s="446"/>
      <c r="CY18" s="446"/>
      <c r="CZ18" s="446"/>
      <c r="DA18" s="448"/>
      <c r="DB18" s="449"/>
      <c r="DC18" s="449"/>
      <c r="DD18" s="449"/>
      <c r="DE18" s="449"/>
      <c r="DF18" s="449"/>
      <c r="DG18" s="449"/>
      <c r="DH18" s="428"/>
      <c r="DI18" s="443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</row>
    <row r="19" spans="4:154" ht="15" customHeight="1">
      <c r="D19" s="434" t="e">
        <f>#REF!</f>
        <v>#REF!</v>
      </c>
      <c r="E19" s="8"/>
      <c r="F19" s="8"/>
      <c r="G19" s="405"/>
      <c r="H19" s="435">
        <v>8</v>
      </c>
      <c r="I19" s="422"/>
      <c r="J19" s="424">
        <v>8</v>
      </c>
      <c r="K19" s="424"/>
      <c r="L19" s="424"/>
      <c r="M19" s="11"/>
      <c r="N19" s="147"/>
      <c r="O19" s="148"/>
      <c r="P19" s="426" t="e">
        <f>IF($D19="","",VLOOKUP($D19,#REF!,7))</f>
        <v>#REF!</v>
      </c>
      <c r="Q19" s="426"/>
      <c r="R19" s="426"/>
      <c r="S19" s="426"/>
      <c r="T19" s="426"/>
      <c r="U19" s="426"/>
      <c r="V19" s="426"/>
      <c r="W19" s="426"/>
      <c r="X19" s="426"/>
      <c r="Y19" s="426"/>
      <c r="Z19" s="148"/>
      <c r="AA19" s="148"/>
      <c r="AB19" s="426" t="e">
        <f>IF($D19="","",VLOOKUP($D19,#REF!,8))</f>
        <v>#REF!</v>
      </c>
      <c r="AC19" s="426"/>
      <c r="AD19" s="426"/>
      <c r="AE19" s="426"/>
      <c r="AF19" s="426"/>
      <c r="AG19" s="426"/>
      <c r="AH19" s="426"/>
      <c r="AI19" s="426"/>
      <c r="AJ19" s="426"/>
      <c r="AK19" s="426"/>
      <c r="AL19" s="148"/>
      <c r="AM19" s="149"/>
      <c r="AN19" s="442" t="e">
        <f>IF($D19="","",VLOOKUP($D19,#REF!,4))</f>
        <v>#REF!</v>
      </c>
      <c r="AO19" s="429"/>
      <c r="AP19" s="429"/>
      <c r="AQ19" s="430"/>
      <c r="AR19" s="442" t="e">
        <f>IF($D19="","",VLOOKUP($D19,#REF!,9))</f>
        <v>#REF!</v>
      </c>
      <c r="AS19" s="429"/>
      <c r="AT19" s="429"/>
      <c r="AU19" s="429"/>
      <c r="AV19" s="429"/>
      <c r="AW19" s="429" t="s">
        <v>32</v>
      </c>
      <c r="AX19" s="429" t="e">
        <f>IF($D19="","",VLOOKUP($D19,#REF!,10))</f>
        <v>#REF!</v>
      </c>
      <c r="AY19" s="429"/>
      <c r="AZ19" s="429"/>
      <c r="BA19" s="429"/>
      <c r="BB19" s="429" t="s">
        <v>32</v>
      </c>
      <c r="BC19" s="429" t="e">
        <f>IF($D19="","",VLOOKUP($D19,#REF!,11))</f>
        <v>#REF!</v>
      </c>
      <c r="BD19" s="429"/>
      <c r="BE19" s="429"/>
      <c r="BF19" s="430"/>
      <c r="BG19" s="442" t="e">
        <f>IF($D19="","",VLOOKUP($D19,#REF!,2))</f>
        <v>#REF!</v>
      </c>
      <c r="BH19" s="429"/>
      <c r="BI19" s="429"/>
      <c r="BJ19" s="429"/>
      <c r="BK19" s="429" t="s">
        <v>32</v>
      </c>
      <c r="BL19" s="429" t="e">
        <f>IF($D19="","",VLOOKUP($D19,#REF!,3))</f>
        <v>#REF!</v>
      </c>
      <c r="BM19" s="429"/>
      <c r="BN19" s="429"/>
      <c r="BO19" s="430"/>
      <c r="BP19" s="431" t="e">
        <f>IF($D19="","",VLOOKUP($D19,#REF!,15))</f>
        <v>#REF!</v>
      </c>
      <c r="BQ19" s="432"/>
      <c r="BR19" s="432"/>
      <c r="BS19" s="432"/>
      <c r="BT19" s="432"/>
      <c r="BU19" s="432"/>
      <c r="BV19" s="433"/>
      <c r="BW19" s="431" t="e">
        <f>IF($D19="","",VLOOKUP($D19,#REF!,16))</f>
        <v>#REF!</v>
      </c>
      <c r="BX19" s="432"/>
      <c r="BY19" s="432"/>
      <c r="BZ19" s="432"/>
      <c r="CA19" s="432"/>
      <c r="CB19" s="432"/>
      <c r="CC19" s="433"/>
      <c r="CD19" s="442" t="e">
        <f>IF($D19="","",INDEX(#REF!,$D19,19))&amp;" "&amp;IF($D19="","",INDEX(#REF!,$D19,20))</f>
        <v>#REF!</v>
      </c>
      <c r="CE19" s="429"/>
      <c r="CF19" s="429"/>
      <c r="CG19" s="429"/>
      <c r="CH19" s="429"/>
      <c r="CI19" s="454"/>
      <c r="CJ19" s="444" t="e">
        <f>IF($D19="","",INDEX(#REF!,$D19,21))&amp;" "&amp;IF($D19="","",INDEX(#REF!,$D19,22))</f>
        <v>#REF!</v>
      </c>
      <c r="CK19" s="429"/>
      <c r="CL19" s="429"/>
      <c r="CM19" s="429"/>
      <c r="CN19" s="429"/>
      <c r="CO19" s="430"/>
      <c r="CP19" s="445" t="e">
        <f>IF($D19="","",INDEX(#REF!,$D19,13))</f>
        <v>#REF!</v>
      </c>
      <c r="CQ19" s="446"/>
      <c r="CR19" s="446"/>
      <c r="CS19" s="446"/>
      <c r="CT19" s="446"/>
      <c r="CU19" s="446"/>
      <c r="CV19" s="446"/>
      <c r="CW19" s="446"/>
      <c r="CX19" s="446"/>
      <c r="CY19" s="446"/>
      <c r="CZ19" s="446"/>
      <c r="DA19" s="448" t="s">
        <v>25</v>
      </c>
      <c r="DB19" s="449" t="e">
        <f>IF($D19="","",IF(INDEX(#REF!,$D19,14)="","",INDEX(#REF!,$D19,14)))</f>
        <v>#REF!</v>
      </c>
      <c r="DC19" s="449"/>
      <c r="DD19" s="449"/>
      <c r="DE19" s="449"/>
      <c r="DF19" s="449"/>
      <c r="DG19" s="449"/>
      <c r="DH19" s="428" t="s">
        <v>24</v>
      </c>
      <c r="DI19" s="443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</row>
    <row r="20" spans="4:154" ht="21" customHeight="1">
      <c r="D20" s="434"/>
      <c r="E20" s="8"/>
      <c r="F20" s="8"/>
      <c r="G20" s="405"/>
      <c r="H20" s="435"/>
      <c r="I20" s="423"/>
      <c r="J20" s="425"/>
      <c r="K20" s="425"/>
      <c r="L20" s="425"/>
      <c r="M20" s="10"/>
      <c r="N20" s="144"/>
      <c r="O20" s="145"/>
      <c r="P20" s="427" t="e">
        <f>IF($D19="","",VLOOKUP($D19,#REF!,5))</f>
        <v>#REF!</v>
      </c>
      <c r="Q20" s="427"/>
      <c r="R20" s="427"/>
      <c r="S20" s="427"/>
      <c r="T20" s="427"/>
      <c r="U20" s="427"/>
      <c r="V20" s="427"/>
      <c r="W20" s="427"/>
      <c r="X20" s="427"/>
      <c r="Y20" s="427"/>
      <c r="Z20" s="145"/>
      <c r="AA20" s="145"/>
      <c r="AB20" s="427" t="e">
        <f>IF($D19="","",VLOOKUP($D19,#REF!,6))</f>
        <v>#REF!</v>
      </c>
      <c r="AC20" s="427"/>
      <c r="AD20" s="427"/>
      <c r="AE20" s="427"/>
      <c r="AF20" s="427"/>
      <c r="AG20" s="427"/>
      <c r="AH20" s="427"/>
      <c r="AI20" s="427"/>
      <c r="AJ20" s="427"/>
      <c r="AK20" s="427"/>
      <c r="AL20" s="145"/>
      <c r="AM20" s="146"/>
      <c r="AN20" s="442"/>
      <c r="AO20" s="429"/>
      <c r="AP20" s="429"/>
      <c r="AQ20" s="430"/>
      <c r="AR20" s="442"/>
      <c r="AS20" s="429"/>
      <c r="AT20" s="429"/>
      <c r="AU20" s="429"/>
      <c r="AV20" s="429"/>
      <c r="AW20" s="429"/>
      <c r="AX20" s="429"/>
      <c r="AY20" s="429"/>
      <c r="AZ20" s="429"/>
      <c r="BA20" s="429"/>
      <c r="BB20" s="429"/>
      <c r="BC20" s="429"/>
      <c r="BD20" s="429"/>
      <c r="BE20" s="429"/>
      <c r="BF20" s="430"/>
      <c r="BG20" s="442"/>
      <c r="BH20" s="429"/>
      <c r="BI20" s="429"/>
      <c r="BJ20" s="429"/>
      <c r="BK20" s="429"/>
      <c r="BL20" s="429"/>
      <c r="BM20" s="429"/>
      <c r="BN20" s="429"/>
      <c r="BO20" s="430"/>
      <c r="BP20" s="431"/>
      <c r="BQ20" s="432"/>
      <c r="BR20" s="432"/>
      <c r="BS20" s="432"/>
      <c r="BT20" s="432"/>
      <c r="BU20" s="432"/>
      <c r="BV20" s="433"/>
      <c r="BW20" s="431"/>
      <c r="BX20" s="432"/>
      <c r="BY20" s="432"/>
      <c r="BZ20" s="432"/>
      <c r="CA20" s="432"/>
      <c r="CB20" s="432"/>
      <c r="CC20" s="433"/>
      <c r="CD20" s="442"/>
      <c r="CE20" s="429"/>
      <c r="CF20" s="429"/>
      <c r="CG20" s="429"/>
      <c r="CH20" s="429"/>
      <c r="CI20" s="454"/>
      <c r="CJ20" s="444"/>
      <c r="CK20" s="429"/>
      <c r="CL20" s="429"/>
      <c r="CM20" s="429"/>
      <c r="CN20" s="429"/>
      <c r="CO20" s="430"/>
      <c r="CP20" s="447"/>
      <c r="CQ20" s="446"/>
      <c r="CR20" s="446"/>
      <c r="CS20" s="446"/>
      <c r="CT20" s="446"/>
      <c r="CU20" s="446"/>
      <c r="CV20" s="446"/>
      <c r="CW20" s="446"/>
      <c r="CX20" s="446"/>
      <c r="CY20" s="446"/>
      <c r="CZ20" s="446"/>
      <c r="DA20" s="448"/>
      <c r="DB20" s="449"/>
      <c r="DC20" s="449"/>
      <c r="DD20" s="449"/>
      <c r="DE20" s="449"/>
      <c r="DF20" s="449"/>
      <c r="DG20" s="449"/>
      <c r="DH20" s="428"/>
      <c r="DI20" s="443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</row>
    <row r="21" spans="4:154" ht="15" customHeight="1">
      <c r="D21" s="434" t="e">
        <f>#REF!</f>
        <v>#REF!</v>
      </c>
      <c r="E21" s="8"/>
      <c r="F21" s="8"/>
      <c r="G21" s="405"/>
      <c r="H21" s="435">
        <v>9</v>
      </c>
      <c r="I21" s="422"/>
      <c r="J21" s="424">
        <v>9</v>
      </c>
      <c r="K21" s="424"/>
      <c r="L21" s="424"/>
      <c r="M21" s="11"/>
      <c r="N21" s="147"/>
      <c r="O21" s="148"/>
      <c r="P21" s="426" t="e">
        <f>IF($D21="","",VLOOKUP($D21,#REF!,7))</f>
        <v>#REF!</v>
      </c>
      <c r="Q21" s="426"/>
      <c r="R21" s="426"/>
      <c r="S21" s="426"/>
      <c r="T21" s="426"/>
      <c r="U21" s="426"/>
      <c r="V21" s="426"/>
      <c r="W21" s="426"/>
      <c r="X21" s="426"/>
      <c r="Y21" s="426"/>
      <c r="Z21" s="148"/>
      <c r="AA21" s="148"/>
      <c r="AB21" s="426" t="e">
        <f>IF($D21="","",VLOOKUP($D21,#REF!,8))</f>
        <v>#REF!</v>
      </c>
      <c r="AC21" s="426"/>
      <c r="AD21" s="426"/>
      <c r="AE21" s="426"/>
      <c r="AF21" s="426"/>
      <c r="AG21" s="426"/>
      <c r="AH21" s="426"/>
      <c r="AI21" s="426"/>
      <c r="AJ21" s="426"/>
      <c r="AK21" s="426"/>
      <c r="AL21" s="148"/>
      <c r="AM21" s="149"/>
      <c r="AN21" s="442" t="e">
        <f>IF($D21="","",VLOOKUP($D21,#REF!,4))</f>
        <v>#REF!</v>
      </c>
      <c r="AO21" s="429"/>
      <c r="AP21" s="429"/>
      <c r="AQ21" s="430"/>
      <c r="AR21" s="442" t="e">
        <f>IF($D21="","",VLOOKUP($D21,#REF!,9))</f>
        <v>#REF!</v>
      </c>
      <c r="AS21" s="429"/>
      <c r="AT21" s="429"/>
      <c r="AU21" s="429"/>
      <c r="AV21" s="429"/>
      <c r="AW21" s="429" t="s">
        <v>32</v>
      </c>
      <c r="AX21" s="429" t="e">
        <f>IF($D21="","",VLOOKUP($D21,#REF!,10))</f>
        <v>#REF!</v>
      </c>
      <c r="AY21" s="429"/>
      <c r="AZ21" s="429"/>
      <c r="BA21" s="429"/>
      <c r="BB21" s="429" t="s">
        <v>32</v>
      </c>
      <c r="BC21" s="429" t="e">
        <f>IF($D21="","",VLOOKUP($D21,#REF!,11))</f>
        <v>#REF!</v>
      </c>
      <c r="BD21" s="429"/>
      <c r="BE21" s="429"/>
      <c r="BF21" s="430"/>
      <c r="BG21" s="442" t="e">
        <f>IF($D21="","",VLOOKUP($D21,#REF!,2))</f>
        <v>#REF!</v>
      </c>
      <c r="BH21" s="429"/>
      <c r="BI21" s="429"/>
      <c r="BJ21" s="429"/>
      <c r="BK21" s="429" t="s">
        <v>32</v>
      </c>
      <c r="BL21" s="429" t="e">
        <f>IF($D21="","",VLOOKUP($D21,#REF!,3))</f>
        <v>#REF!</v>
      </c>
      <c r="BM21" s="429"/>
      <c r="BN21" s="429"/>
      <c r="BO21" s="430"/>
      <c r="BP21" s="431" t="e">
        <f>IF($D21="","",VLOOKUP($D21,#REF!,15))</f>
        <v>#REF!</v>
      </c>
      <c r="BQ21" s="432"/>
      <c r="BR21" s="432"/>
      <c r="BS21" s="432"/>
      <c r="BT21" s="432"/>
      <c r="BU21" s="432"/>
      <c r="BV21" s="433"/>
      <c r="BW21" s="431" t="e">
        <f>IF($D21="","",VLOOKUP($D21,#REF!,16))</f>
        <v>#REF!</v>
      </c>
      <c r="BX21" s="432"/>
      <c r="BY21" s="432"/>
      <c r="BZ21" s="432"/>
      <c r="CA21" s="432"/>
      <c r="CB21" s="432"/>
      <c r="CC21" s="433"/>
      <c r="CD21" s="442" t="e">
        <f>IF($D21="","",INDEX(#REF!,$D21,19))&amp;" "&amp;IF($D21="","",INDEX(#REF!,$D21,20))</f>
        <v>#REF!</v>
      </c>
      <c r="CE21" s="429"/>
      <c r="CF21" s="429"/>
      <c r="CG21" s="429"/>
      <c r="CH21" s="429"/>
      <c r="CI21" s="454"/>
      <c r="CJ21" s="444" t="e">
        <f>IF($D21="","",INDEX(#REF!,$D21,21))&amp;" "&amp;IF($D21="","",INDEX(#REF!,$D21,22))</f>
        <v>#REF!</v>
      </c>
      <c r="CK21" s="429"/>
      <c r="CL21" s="429"/>
      <c r="CM21" s="429"/>
      <c r="CN21" s="429"/>
      <c r="CO21" s="430"/>
      <c r="CP21" s="445" t="e">
        <f>IF($D21="","",INDEX(#REF!,$D21,13))</f>
        <v>#REF!</v>
      </c>
      <c r="CQ21" s="446"/>
      <c r="CR21" s="446"/>
      <c r="CS21" s="446"/>
      <c r="CT21" s="446"/>
      <c r="CU21" s="446"/>
      <c r="CV21" s="446"/>
      <c r="CW21" s="446"/>
      <c r="CX21" s="446"/>
      <c r="CY21" s="446"/>
      <c r="CZ21" s="446"/>
      <c r="DA21" s="448" t="s">
        <v>25</v>
      </c>
      <c r="DB21" s="449" t="e">
        <f>IF($D21="","",IF(INDEX(#REF!,$D21,14)="","",INDEX(#REF!,$D21,14)))</f>
        <v>#REF!</v>
      </c>
      <c r="DC21" s="449"/>
      <c r="DD21" s="449"/>
      <c r="DE21" s="449"/>
      <c r="DF21" s="449"/>
      <c r="DG21" s="449"/>
      <c r="DH21" s="428" t="s">
        <v>24</v>
      </c>
      <c r="DI21" s="443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</row>
    <row r="22" spans="4:154" ht="21" customHeight="1" thickBot="1">
      <c r="D22" s="434"/>
      <c r="E22" s="8"/>
      <c r="F22" s="8"/>
      <c r="G22" s="405"/>
      <c r="H22" s="435"/>
      <c r="I22" s="423"/>
      <c r="J22" s="425"/>
      <c r="K22" s="425"/>
      <c r="L22" s="425"/>
      <c r="M22" s="10"/>
      <c r="N22" s="144"/>
      <c r="O22" s="145"/>
      <c r="P22" s="427" t="e">
        <f>IF($D21="","",VLOOKUP($D21,#REF!,5))</f>
        <v>#REF!</v>
      </c>
      <c r="Q22" s="427"/>
      <c r="R22" s="427"/>
      <c r="S22" s="427"/>
      <c r="T22" s="427"/>
      <c r="U22" s="427"/>
      <c r="V22" s="427"/>
      <c r="W22" s="427"/>
      <c r="X22" s="427"/>
      <c r="Y22" s="427"/>
      <c r="Z22" s="145"/>
      <c r="AA22" s="145"/>
      <c r="AB22" s="427" t="e">
        <f>IF($D21="","",VLOOKUP($D21,#REF!,6))</f>
        <v>#REF!</v>
      </c>
      <c r="AC22" s="427"/>
      <c r="AD22" s="427"/>
      <c r="AE22" s="427"/>
      <c r="AF22" s="427"/>
      <c r="AG22" s="427"/>
      <c r="AH22" s="427"/>
      <c r="AI22" s="427"/>
      <c r="AJ22" s="427"/>
      <c r="AK22" s="427"/>
      <c r="AL22" s="145"/>
      <c r="AM22" s="146"/>
      <c r="AN22" s="442"/>
      <c r="AO22" s="429"/>
      <c r="AP22" s="429"/>
      <c r="AQ22" s="430"/>
      <c r="AR22" s="442"/>
      <c r="AS22" s="429"/>
      <c r="AT22" s="429"/>
      <c r="AU22" s="429"/>
      <c r="AV22" s="429"/>
      <c r="AW22" s="429"/>
      <c r="AX22" s="429"/>
      <c r="AY22" s="429"/>
      <c r="AZ22" s="429"/>
      <c r="BA22" s="429"/>
      <c r="BB22" s="429"/>
      <c r="BC22" s="429"/>
      <c r="BD22" s="429"/>
      <c r="BE22" s="429"/>
      <c r="BF22" s="430"/>
      <c r="BG22" s="442"/>
      <c r="BH22" s="429"/>
      <c r="BI22" s="429"/>
      <c r="BJ22" s="429"/>
      <c r="BK22" s="429"/>
      <c r="BL22" s="429"/>
      <c r="BM22" s="429"/>
      <c r="BN22" s="429"/>
      <c r="BO22" s="430"/>
      <c r="BP22" s="431"/>
      <c r="BQ22" s="432"/>
      <c r="BR22" s="432"/>
      <c r="BS22" s="432"/>
      <c r="BT22" s="432"/>
      <c r="BU22" s="432"/>
      <c r="BV22" s="433"/>
      <c r="BW22" s="431"/>
      <c r="BX22" s="432"/>
      <c r="BY22" s="432"/>
      <c r="BZ22" s="432"/>
      <c r="CA22" s="432"/>
      <c r="CB22" s="432"/>
      <c r="CC22" s="433"/>
      <c r="CD22" s="442"/>
      <c r="CE22" s="429"/>
      <c r="CF22" s="429"/>
      <c r="CG22" s="429"/>
      <c r="CH22" s="429"/>
      <c r="CI22" s="454"/>
      <c r="CJ22" s="444"/>
      <c r="CK22" s="429"/>
      <c r="CL22" s="429"/>
      <c r="CM22" s="429"/>
      <c r="CN22" s="429"/>
      <c r="CO22" s="430"/>
      <c r="CP22" s="447"/>
      <c r="CQ22" s="446"/>
      <c r="CR22" s="446"/>
      <c r="CS22" s="446"/>
      <c r="CT22" s="446"/>
      <c r="CU22" s="446"/>
      <c r="CV22" s="446"/>
      <c r="CW22" s="446"/>
      <c r="CX22" s="446"/>
      <c r="CY22" s="446"/>
      <c r="CZ22" s="446"/>
      <c r="DA22" s="448"/>
      <c r="DB22" s="449"/>
      <c r="DC22" s="449"/>
      <c r="DD22" s="449"/>
      <c r="DE22" s="449"/>
      <c r="DF22" s="449"/>
      <c r="DG22" s="449"/>
      <c r="DH22" s="428"/>
      <c r="DI22" s="443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</row>
    <row r="23" spans="4:154" ht="15" customHeight="1">
      <c r="D23" s="434" t="e">
        <f>#REF!</f>
        <v>#REF!</v>
      </c>
      <c r="E23" s="465"/>
      <c r="F23" s="55"/>
      <c r="G23" s="405"/>
      <c r="H23" s="435">
        <v>10</v>
      </c>
      <c r="I23" s="12"/>
      <c r="J23" s="424">
        <v>10</v>
      </c>
      <c r="K23" s="424"/>
      <c r="L23" s="424"/>
      <c r="M23" s="13"/>
      <c r="N23" s="147"/>
      <c r="O23" s="148"/>
      <c r="P23" s="426" t="e">
        <f>IF($D23="","",VLOOKUP($D23,#REF!,7))</f>
        <v>#REF!</v>
      </c>
      <c r="Q23" s="426"/>
      <c r="R23" s="426"/>
      <c r="S23" s="426"/>
      <c r="T23" s="426"/>
      <c r="U23" s="426"/>
      <c r="V23" s="426"/>
      <c r="W23" s="426"/>
      <c r="X23" s="426"/>
      <c r="Y23" s="426"/>
      <c r="Z23" s="148"/>
      <c r="AA23" s="148"/>
      <c r="AB23" s="426" t="e">
        <f>IF($D23="","",VLOOKUP($D23,#REF!,8))</f>
        <v>#REF!</v>
      </c>
      <c r="AC23" s="426"/>
      <c r="AD23" s="426"/>
      <c r="AE23" s="426"/>
      <c r="AF23" s="426"/>
      <c r="AG23" s="426"/>
      <c r="AH23" s="426"/>
      <c r="AI23" s="426"/>
      <c r="AJ23" s="426"/>
      <c r="AK23" s="426"/>
      <c r="AL23" s="148"/>
      <c r="AM23" s="149"/>
      <c r="AN23" s="442" t="e">
        <f>IF($D23="","",VLOOKUP($D23,#REF!,4))</f>
        <v>#REF!</v>
      </c>
      <c r="AO23" s="429"/>
      <c r="AP23" s="429"/>
      <c r="AQ23" s="430"/>
      <c r="AR23" s="442" t="e">
        <f>IF($D23="","",VLOOKUP($D23,#REF!,9))</f>
        <v>#REF!</v>
      </c>
      <c r="AS23" s="429"/>
      <c r="AT23" s="429"/>
      <c r="AU23" s="429"/>
      <c r="AV23" s="429"/>
      <c r="AW23" s="429" t="s">
        <v>32</v>
      </c>
      <c r="AX23" s="429" t="e">
        <f>IF($D23="","",VLOOKUP($D23,#REF!,10))</f>
        <v>#REF!</v>
      </c>
      <c r="AY23" s="429"/>
      <c r="AZ23" s="429"/>
      <c r="BA23" s="429"/>
      <c r="BB23" s="429" t="s">
        <v>32</v>
      </c>
      <c r="BC23" s="429" t="e">
        <f>IF($D23="","",VLOOKUP($D23,#REF!,11))</f>
        <v>#REF!</v>
      </c>
      <c r="BD23" s="429"/>
      <c r="BE23" s="429"/>
      <c r="BF23" s="430"/>
      <c r="BG23" s="442" t="e">
        <f>IF($D23="","",VLOOKUP($D23,#REF!,2))</f>
        <v>#REF!</v>
      </c>
      <c r="BH23" s="429"/>
      <c r="BI23" s="429"/>
      <c r="BJ23" s="429"/>
      <c r="BK23" s="429" t="s">
        <v>32</v>
      </c>
      <c r="BL23" s="429" t="e">
        <f>IF($D23="","",VLOOKUP($D23,#REF!,3))</f>
        <v>#REF!</v>
      </c>
      <c r="BM23" s="429"/>
      <c r="BN23" s="429"/>
      <c r="BO23" s="430"/>
      <c r="BP23" s="431" t="e">
        <f>IF($D23="","",VLOOKUP($D23,#REF!,15))</f>
        <v>#REF!</v>
      </c>
      <c r="BQ23" s="432"/>
      <c r="BR23" s="432"/>
      <c r="BS23" s="432"/>
      <c r="BT23" s="432"/>
      <c r="BU23" s="432"/>
      <c r="BV23" s="433"/>
      <c r="BW23" s="431" t="e">
        <f>IF($D23="","",VLOOKUP($D23,#REF!,16))</f>
        <v>#REF!</v>
      </c>
      <c r="BX23" s="432"/>
      <c r="BY23" s="432"/>
      <c r="BZ23" s="432"/>
      <c r="CA23" s="432"/>
      <c r="CB23" s="432"/>
      <c r="CC23" s="433"/>
      <c r="CD23" s="442" t="e">
        <f>IF($D23="","",INDEX(#REF!,$D23,19))&amp;" "&amp;IF($D23="","",INDEX(#REF!,$D23,20))</f>
        <v>#REF!</v>
      </c>
      <c r="CE23" s="429"/>
      <c r="CF23" s="429"/>
      <c r="CG23" s="429"/>
      <c r="CH23" s="429"/>
      <c r="CI23" s="454"/>
      <c r="CJ23" s="444" t="e">
        <f>IF($D23="","",INDEX(#REF!,$D23,21))&amp;" "&amp;IF($D23="","",INDEX(#REF!,$D23,22))</f>
        <v>#REF!</v>
      </c>
      <c r="CK23" s="429"/>
      <c r="CL23" s="429"/>
      <c r="CM23" s="429"/>
      <c r="CN23" s="429"/>
      <c r="CO23" s="430"/>
      <c r="CP23" s="445" t="e">
        <f>IF($D23="","",INDEX(#REF!,$D23,13))</f>
        <v>#REF!</v>
      </c>
      <c r="CQ23" s="446"/>
      <c r="CR23" s="446"/>
      <c r="CS23" s="446"/>
      <c r="CT23" s="446"/>
      <c r="CU23" s="446"/>
      <c r="CV23" s="446"/>
      <c r="CW23" s="446"/>
      <c r="CX23" s="446"/>
      <c r="CY23" s="446"/>
      <c r="CZ23" s="446"/>
      <c r="DA23" s="448" t="s">
        <v>25</v>
      </c>
      <c r="DB23" s="449" t="e">
        <f>IF($D23="","",IF(INDEX(#REF!,$D23,14)="","",INDEX(#REF!,$D23,14)))</f>
        <v>#REF!</v>
      </c>
      <c r="DC23" s="449"/>
      <c r="DD23" s="449"/>
      <c r="DE23" s="449"/>
      <c r="DF23" s="449"/>
      <c r="DG23" s="449"/>
      <c r="DH23" s="428" t="s">
        <v>24</v>
      </c>
      <c r="DI23" s="443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</row>
    <row r="24" spans="4:154" ht="21" customHeight="1">
      <c r="D24" s="434"/>
      <c r="E24" s="464"/>
      <c r="F24" s="55"/>
      <c r="G24" s="405"/>
      <c r="H24" s="435"/>
      <c r="I24" s="61" t="s">
        <v>25</v>
      </c>
      <c r="J24" s="462" t="str">
        <f>IF(E23="","",VLOOKUP(E23,$F$91:$R$94,5))</f>
        <v/>
      </c>
      <c r="K24" s="462"/>
      <c r="L24" s="462"/>
      <c r="M24" s="63" t="s">
        <v>24</v>
      </c>
      <c r="N24" s="144"/>
      <c r="O24" s="145"/>
      <c r="P24" s="427" t="e">
        <f>IF($D23="","",VLOOKUP($D23,#REF!,5))</f>
        <v>#REF!</v>
      </c>
      <c r="Q24" s="427"/>
      <c r="R24" s="427"/>
      <c r="S24" s="427"/>
      <c r="T24" s="427"/>
      <c r="U24" s="427"/>
      <c r="V24" s="427"/>
      <c r="W24" s="427"/>
      <c r="X24" s="427"/>
      <c r="Y24" s="427"/>
      <c r="Z24" s="145"/>
      <c r="AA24" s="145"/>
      <c r="AB24" s="427" t="e">
        <f>IF($D23="","",VLOOKUP($D23,#REF!,6))</f>
        <v>#REF!</v>
      </c>
      <c r="AC24" s="427"/>
      <c r="AD24" s="427"/>
      <c r="AE24" s="427"/>
      <c r="AF24" s="427"/>
      <c r="AG24" s="427"/>
      <c r="AH24" s="427"/>
      <c r="AI24" s="427"/>
      <c r="AJ24" s="427"/>
      <c r="AK24" s="427"/>
      <c r="AL24" s="145"/>
      <c r="AM24" s="146"/>
      <c r="AN24" s="442"/>
      <c r="AO24" s="429"/>
      <c r="AP24" s="429"/>
      <c r="AQ24" s="430"/>
      <c r="AR24" s="442"/>
      <c r="AS24" s="429"/>
      <c r="AT24" s="429"/>
      <c r="AU24" s="429"/>
      <c r="AV24" s="429"/>
      <c r="AW24" s="429"/>
      <c r="AX24" s="429"/>
      <c r="AY24" s="429"/>
      <c r="AZ24" s="429"/>
      <c r="BA24" s="429"/>
      <c r="BB24" s="429"/>
      <c r="BC24" s="429"/>
      <c r="BD24" s="429"/>
      <c r="BE24" s="429"/>
      <c r="BF24" s="430"/>
      <c r="BG24" s="442"/>
      <c r="BH24" s="429"/>
      <c r="BI24" s="429"/>
      <c r="BJ24" s="429"/>
      <c r="BK24" s="429"/>
      <c r="BL24" s="429"/>
      <c r="BM24" s="429"/>
      <c r="BN24" s="429"/>
      <c r="BO24" s="430"/>
      <c r="BP24" s="431"/>
      <c r="BQ24" s="432"/>
      <c r="BR24" s="432"/>
      <c r="BS24" s="432"/>
      <c r="BT24" s="432"/>
      <c r="BU24" s="432"/>
      <c r="BV24" s="433"/>
      <c r="BW24" s="431"/>
      <c r="BX24" s="432"/>
      <c r="BY24" s="432"/>
      <c r="BZ24" s="432"/>
      <c r="CA24" s="432"/>
      <c r="CB24" s="432"/>
      <c r="CC24" s="433"/>
      <c r="CD24" s="442"/>
      <c r="CE24" s="429"/>
      <c r="CF24" s="429"/>
      <c r="CG24" s="429"/>
      <c r="CH24" s="429"/>
      <c r="CI24" s="454"/>
      <c r="CJ24" s="444"/>
      <c r="CK24" s="429"/>
      <c r="CL24" s="429"/>
      <c r="CM24" s="429"/>
      <c r="CN24" s="429"/>
      <c r="CO24" s="430"/>
      <c r="CP24" s="447"/>
      <c r="CQ24" s="446"/>
      <c r="CR24" s="446"/>
      <c r="CS24" s="446"/>
      <c r="CT24" s="446"/>
      <c r="CU24" s="446"/>
      <c r="CV24" s="446"/>
      <c r="CW24" s="446"/>
      <c r="CX24" s="446"/>
      <c r="CY24" s="446"/>
      <c r="CZ24" s="446"/>
      <c r="DA24" s="448"/>
      <c r="DB24" s="449"/>
      <c r="DC24" s="449"/>
      <c r="DD24" s="449"/>
      <c r="DE24" s="449"/>
      <c r="DF24" s="449"/>
      <c r="DG24" s="449"/>
      <c r="DH24" s="428"/>
      <c r="DI24" s="443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</row>
    <row r="25" spans="4:154" ht="15" customHeight="1">
      <c r="D25" s="434" t="e">
        <f>#REF!</f>
        <v>#REF!</v>
      </c>
      <c r="E25" s="463"/>
      <c r="F25" s="55"/>
      <c r="G25" s="405"/>
      <c r="H25" s="435">
        <v>11</v>
      </c>
      <c r="I25" s="62"/>
      <c r="J25" s="424">
        <v>11</v>
      </c>
      <c r="K25" s="424"/>
      <c r="L25" s="424"/>
      <c r="M25" s="64"/>
      <c r="N25" s="147"/>
      <c r="O25" s="148"/>
      <c r="P25" s="426" t="e">
        <f>IF($D25="","",VLOOKUP($D25,#REF!,7))</f>
        <v>#REF!</v>
      </c>
      <c r="Q25" s="426"/>
      <c r="R25" s="426"/>
      <c r="S25" s="426"/>
      <c r="T25" s="426"/>
      <c r="U25" s="426"/>
      <c r="V25" s="426"/>
      <c r="W25" s="426"/>
      <c r="X25" s="426"/>
      <c r="Y25" s="426"/>
      <c r="Z25" s="148"/>
      <c r="AA25" s="148"/>
      <c r="AB25" s="426" t="e">
        <f>IF($D25="","",VLOOKUP($D25,#REF!,8))</f>
        <v>#REF!</v>
      </c>
      <c r="AC25" s="426"/>
      <c r="AD25" s="426"/>
      <c r="AE25" s="426"/>
      <c r="AF25" s="426"/>
      <c r="AG25" s="426"/>
      <c r="AH25" s="426"/>
      <c r="AI25" s="426"/>
      <c r="AJ25" s="426"/>
      <c r="AK25" s="426"/>
      <c r="AL25" s="148"/>
      <c r="AM25" s="149"/>
      <c r="AN25" s="442" t="e">
        <f>IF($D25="","",VLOOKUP($D25,#REF!,4))</f>
        <v>#REF!</v>
      </c>
      <c r="AO25" s="429"/>
      <c r="AP25" s="429"/>
      <c r="AQ25" s="430"/>
      <c r="AR25" s="442" t="e">
        <f>IF($D25="","",VLOOKUP($D25,#REF!,9))</f>
        <v>#REF!</v>
      </c>
      <c r="AS25" s="429"/>
      <c r="AT25" s="429"/>
      <c r="AU25" s="429"/>
      <c r="AV25" s="429"/>
      <c r="AW25" s="429" t="s">
        <v>32</v>
      </c>
      <c r="AX25" s="429" t="e">
        <f>IF($D25="","",VLOOKUP($D25,#REF!,10))</f>
        <v>#REF!</v>
      </c>
      <c r="AY25" s="429"/>
      <c r="AZ25" s="429"/>
      <c r="BA25" s="429"/>
      <c r="BB25" s="429" t="s">
        <v>32</v>
      </c>
      <c r="BC25" s="429" t="e">
        <f>IF($D25="","",VLOOKUP($D25,#REF!,11))</f>
        <v>#REF!</v>
      </c>
      <c r="BD25" s="429"/>
      <c r="BE25" s="429"/>
      <c r="BF25" s="430"/>
      <c r="BG25" s="442" t="e">
        <f>IF($D25="","",VLOOKUP($D25,#REF!,2))</f>
        <v>#REF!</v>
      </c>
      <c r="BH25" s="429"/>
      <c r="BI25" s="429"/>
      <c r="BJ25" s="429"/>
      <c r="BK25" s="429" t="s">
        <v>32</v>
      </c>
      <c r="BL25" s="429" t="e">
        <f>IF($D25="","",VLOOKUP($D25,#REF!,3))</f>
        <v>#REF!</v>
      </c>
      <c r="BM25" s="429"/>
      <c r="BN25" s="429"/>
      <c r="BO25" s="430"/>
      <c r="BP25" s="431" t="e">
        <f>IF($D25="","",VLOOKUP($D25,#REF!,15))</f>
        <v>#REF!</v>
      </c>
      <c r="BQ25" s="432"/>
      <c r="BR25" s="432"/>
      <c r="BS25" s="432"/>
      <c r="BT25" s="432"/>
      <c r="BU25" s="432"/>
      <c r="BV25" s="433"/>
      <c r="BW25" s="431" t="e">
        <f>IF($D25="","",VLOOKUP($D25,#REF!,16))</f>
        <v>#REF!</v>
      </c>
      <c r="BX25" s="432"/>
      <c r="BY25" s="432"/>
      <c r="BZ25" s="432"/>
      <c r="CA25" s="432"/>
      <c r="CB25" s="432"/>
      <c r="CC25" s="433"/>
      <c r="CD25" s="442" t="e">
        <f>IF($D25="","",INDEX(#REF!,$D25,19))&amp;" "&amp;IF($D25="","",INDEX(#REF!,$D25,20))</f>
        <v>#REF!</v>
      </c>
      <c r="CE25" s="429"/>
      <c r="CF25" s="429"/>
      <c r="CG25" s="429"/>
      <c r="CH25" s="429"/>
      <c r="CI25" s="454"/>
      <c r="CJ25" s="444" t="e">
        <f>IF($D25="","",INDEX(#REF!,$D25,21))&amp;" "&amp;IF($D25="","",INDEX(#REF!,$D25,22))</f>
        <v>#REF!</v>
      </c>
      <c r="CK25" s="429"/>
      <c r="CL25" s="429"/>
      <c r="CM25" s="429"/>
      <c r="CN25" s="429"/>
      <c r="CO25" s="430"/>
      <c r="CP25" s="445" t="e">
        <f>IF($D25="","",INDEX(#REF!,$D25,13))</f>
        <v>#REF!</v>
      </c>
      <c r="CQ25" s="446"/>
      <c r="CR25" s="446"/>
      <c r="CS25" s="446"/>
      <c r="CT25" s="446"/>
      <c r="CU25" s="446"/>
      <c r="CV25" s="446"/>
      <c r="CW25" s="446"/>
      <c r="CX25" s="446"/>
      <c r="CY25" s="446"/>
      <c r="CZ25" s="446"/>
      <c r="DA25" s="448" t="s">
        <v>25</v>
      </c>
      <c r="DB25" s="449" t="e">
        <f>IF($D25="","",IF(INDEX(#REF!,$D25,14)="","",INDEX(#REF!,$D25,14)))</f>
        <v>#REF!</v>
      </c>
      <c r="DC25" s="449"/>
      <c r="DD25" s="449"/>
      <c r="DE25" s="449"/>
      <c r="DF25" s="449"/>
      <c r="DG25" s="449"/>
      <c r="DH25" s="428" t="s">
        <v>24</v>
      </c>
      <c r="DI25" s="443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</row>
    <row r="26" spans="4:154" ht="21" customHeight="1">
      <c r="D26" s="434"/>
      <c r="E26" s="464"/>
      <c r="F26" s="55"/>
      <c r="G26" s="405"/>
      <c r="H26" s="435"/>
      <c r="I26" s="61" t="s">
        <v>25</v>
      </c>
      <c r="J26" s="462" t="str">
        <f>IF(E25="","",VLOOKUP(E25,$F$91:$R$94,5))</f>
        <v/>
      </c>
      <c r="K26" s="462"/>
      <c r="L26" s="462"/>
      <c r="M26" s="63" t="s">
        <v>24</v>
      </c>
      <c r="N26" s="144"/>
      <c r="O26" s="145"/>
      <c r="P26" s="427" t="e">
        <f>IF($D25="","",VLOOKUP($D25,#REF!,5))</f>
        <v>#REF!</v>
      </c>
      <c r="Q26" s="427"/>
      <c r="R26" s="427"/>
      <c r="S26" s="427"/>
      <c r="T26" s="427"/>
      <c r="U26" s="427"/>
      <c r="V26" s="427"/>
      <c r="W26" s="427"/>
      <c r="X26" s="427"/>
      <c r="Y26" s="427"/>
      <c r="Z26" s="145"/>
      <c r="AA26" s="145"/>
      <c r="AB26" s="427" t="e">
        <f>IF($D25="","",VLOOKUP($D25,#REF!,6))</f>
        <v>#REF!</v>
      </c>
      <c r="AC26" s="427"/>
      <c r="AD26" s="427"/>
      <c r="AE26" s="427"/>
      <c r="AF26" s="427"/>
      <c r="AG26" s="427"/>
      <c r="AH26" s="427"/>
      <c r="AI26" s="427"/>
      <c r="AJ26" s="427"/>
      <c r="AK26" s="427"/>
      <c r="AL26" s="145"/>
      <c r="AM26" s="146"/>
      <c r="AN26" s="442"/>
      <c r="AO26" s="429"/>
      <c r="AP26" s="429"/>
      <c r="AQ26" s="430"/>
      <c r="AR26" s="442"/>
      <c r="AS26" s="429"/>
      <c r="AT26" s="429"/>
      <c r="AU26" s="429"/>
      <c r="AV26" s="429"/>
      <c r="AW26" s="429"/>
      <c r="AX26" s="429"/>
      <c r="AY26" s="429"/>
      <c r="AZ26" s="429"/>
      <c r="BA26" s="429"/>
      <c r="BB26" s="429"/>
      <c r="BC26" s="429"/>
      <c r="BD26" s="429"/>
      <c r="BE26" s="429"/>
      <c r="BF26" s="430"/>
      <c r="BG26" s="442"/>
      <c r="BH26" s="429"/>
      <c r="BI26" s="429"/>
      <c r="BJ26" s="429"/>
      <c r="BK26" s="429"/>
      <c r="BL26" s="429"/>
      <c r="BM26" s="429"/>
      <c r="BN26" s="429"/>
      <c r="BO26" s="430"/>
      <c r="BP26" s="431"/>
      <c r="BQ26" s="432"/>
      <c r="BR26" s="432"/>
      <c r="BS26" s="432"/>
      <c r="BT26" s="432"/>
      <c r="BU26" s="432"/>
      <c r="BV26" s="433"/>
      <c r="BW26" s="431"/>
      <c r="BX26" s="432"/>
      <c r="BY26" s="432"/>
      <c r="BZ26" s="432"/>
      <c r="CA26" s="432"/>
      <c r="CB26" s="432"/>
      <c r="CC26" s="433"/>
      <c r="CD26" s="442"/>
      <c r="CE26" s="429"/>
      <c r="CF26" s="429"/>
      <c r="CG26" s="429"/>
      <c r="CH26" s="429"/>
      <c r="CI26" s="454"/>
      <c r="CJ26" s="444"/>
      <c r="CK26" s="429"/>
      <c r="CL26" s="429"/>
      <c r="CM26" s="429"/>
      <c r="CN26" s="429"/>
      <c r="CO26" s="430"/>
      <c r="CP26" s="447"/>
      <c r="CQ26" s="446"/>
      <c r="CR26" s="446"/>
      <c r="CS26" s="446"/>
      <c r="CT26" s="446"/>
      <c r="CU26" s="446"/>
      <c r="CV26" s="446"/>
      <c r="CW26" s="446"/>
      <c r="CX26" s="446"/>
      <c r="CY26" s="446"/>
      <c r="CZ26" s="446"/>
      <c r="DA26" s="448"/>
      <c r="DB26" s="449"/>
      <c r="DC26" s="449"/>
      <c r="DD26" s="449"/>
      <c r="DE26" s="449"/>
      <c r="DF26" s="449"/>
      <c r="DG26" s="449"/>
      <c r="DH26" s="428"/>
      <c r="DI26" s="443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</row>
    <row r="27" spans="4:154" ht="15" customHeight="1">
      <c r="D27" s="434" t="e">
        <f>#REF!</f>
        <v>#REF!</v>
      </c>
      <c r="E27" s="463"/>
      <c r="F27" s="55"/>
      <c r="G27" s="405"/>
      <c r="H27" s="435">
        <v>12</v>
      </c>
      <c r="I27" s="62"/>
      <c r="J27" s="424">
        <v>12</v>
      </c>
      <c r="K27" s="424"/>
      <c r="L27" s="424"/>
      <c r="M27" s="64"/>
      <c r="N27" s="147"/>
      <c r="O27" s="148"/>
      <c r="P27" s="426" t="e">
        <f>IF($D27="","",VLOOKUP($D27,#REF!,7))</f>
        <v>#REF!</v>
      </c>
      <c r="Q27" s="426"/>
      <c r="R27" s="426"/>
      <c r="S27" s="426"/>
      <c r="T27" s="426"/>
      <c r="U27" s="426"/>
      <c r="V27" s="426"/>
      <c r="W27" s="426"/>
      <c r="X27" s="426"/>
      <c r="Y27" s="426"/>
      <c r="Z27" s="148"/>
      <c r="AA27" s="148"/>
      <c r="AB27" s="426" t="e">
        <f>IF($D27="","",VLOOKUP($D27,#REF!,8))</f>
        <v>#REF!</v>
      </c>
      <c r="AC27" s="426"/>
      <c r="AD27" s="426"/>
      <c r="AE27" s="426"/>
      <c r="AF27" s="426"/>
      <c r="AG27" s="426"/>
      <c r="AH27" s="426"/>
      <c r="AI27" s="426"/>
      <c r="AJ27" s="426"/>
      <c r="AK27" s="426"/>
      <c r="AL27" s="148"/>
      <c r="AM27" s="149"/>
      <c r="AN27" s="442" t="e">
        <f>IF($D27="","",VLOOKUP($D27,#REF!,4))</f>
        <v>#REF!</v>
      </c>
      <c r="AO27" s="429"/>
      <c r="AP27" s="429"/>
      <c r="AQ27" s="430"/>
      <c r="AR27" s="442" t="e">
        <f>IF($D27="","",VLOOKUP($D27,#REF!,9))</f>
        <v>#REF!</v>
      </c>
      <c r="AS27" s="429"/>
      <c r="AT27" s="429"/>
      <c r="AU27" s="429"/>
      <c r="AV27" s="429"/>
      <c r="AW27" s="429" t="s">
        <v>32</v>
      </c>
      <c r="AX27" s="429" t="e">
        <f>IF($D27="","",VLOOKUP($D27,#REF!,10))</f>
        <v>#REF!</v>
      </c>
      <c r="AY27" s="429"/>
      <c r="AZ27" s="429"/>
      <c r="BA27" s="429"/>
      <c r="BB27" s="429" t="s">
        <v>32</v>
      </c>
      <c r="BC27" s="429" t="e">
        <f>IF($D27="","",VLOOKUP($D27,#REF!,11))</f>
        <v>#REF!</v>
      </c>
      <c r="BD27" s="429"/>
      <c r="BE27" s="429"/>
      <c r="BF27" s="430"/>
      <c r="BG27" s="442" t="e">
        <f>IF($D27="","",VLOOKUP($D27,#REF!,2))</f>
        <v>#REF!</v>
      </c>
      <c r="BH27" s="429"/>
      <c r="BI27" s="429"/>
      <c r="BJ27" s="429"/>
      <c r="BK27" s="429" t="s">
        <v>32</v>
      </c>
      <c r="BL27" s="429" t="e">
        <f>IF($D27="","",VLOOKUP($D27,#REF!,3))</f>
        <v>#REF!</v>
      </c>
      <c r="BM27" s="429"/>
      <c r="BN27" s="429"/>
      <c r="BO27" s="430"/>
      <c r="BP27" s="431" t="e">
        <f>IF($D27="","",VLOOKUP($D27,#REF!,15))</f>
        <v>#REF!</v>
      </c>
      <c r="BQ27" s="432"/>
      <c r="BR27" s="432"/>
      <c r="BS27" s="432"/>
      <c r="BT27" s="432"/>
      <c r="BU27" s="432"/>
      <c r="BV27" s="433"/>
      <c r="BW27" s="431" t="e">
        <f>IF($D27="","",VLOOKUP($D27,#REF!,16))</f>
        <v>#REF!</v>
      </c>
      <c r="BX27" s="432"/>
      <c r="BY27" s="432"/>
      <c r="BZ27" s="432"/>
      <c r="CA27" s="432"/>
      <c r="CB27" s="432"/>
      <c r="CC27" s="433"/>
      <c r="CD27" s="442" t="e">
        <f>IF($D27="","",INDEX(#REF!,$D27,19))&amp;" "&amp;IF($D27="","",INDEX(#REF!,$D27,20))</f>
        <v>#REF!</v>
      </c>
      <c r="CE27" s="429"/>
      <c r="CF27" s="429"/>
      <c r="CG27" s="429"/>
      <c r="CH27" s="429"/>
      <c r="CI27" s="454"/>
      <c r="CJ27" s="444" t="e">
        <f>IF($D27="","",INDEX(#REF!,$D27,21))&amp;" "&amp;IF($D27="","",INDEX(#REF!,$D27,22))</f>
        <v>#REF!</v>
      </c>
      <c r="CK27" s="429"/>
      <c r="CL27" s="429"/>
      <c r="CM27" s="429"/>
      <c r="CN27" s="429"/>
      <c r="CO27" s="430"/>
      <c r="CP27" s="445" t="e">
        <f>IF($D27="","",INDEX(#REF!,$D27,13))</f>
        <v>#REF!</v>
      </c>
      <c r="CQ27" s="446"/>
      <c r="CR27" s="446"/>
      <c r="CS27" s="446"/>
      <c r="CT27" s="446"/>
      <c r="CU27" s="446"/>
      <c r="CV27" s="446"/>
      <c r="CW27" s="446"/>
      <c r="CX27" s="446"/>
      <c r="CY27" s="446"/>
      <c r="CZ27" s="446"/>
      <c r="DA27" s="448" t="s">
        <v>25</v>
      </c>
      <c r="DB27" s="449" t="e">
        <f>IF($D27="","",IF(INDEX(#REF!,$D27,14)="","",INDEX(#REF!,$D27,14)))</f>
        <v>#REF!</v>
      </c>
      <c r="DC27" s="449"/>
      <c r="DD27" s="449"/>
      <c r="DE27" s="449"/>
      <c r="DF27" s="449"/>
      <c r="DG27" s="449"/>
      <c r="DH27" s="428" t="s">
        <v>24</v>
      </c>
      <c r="DI27" s="443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</row>
    <row r="28" spans="4:154" ht="21" customHeight="1">
      <c r="D28" s="434"/>
      <c r="E28" s="464"/>
      <c r="F28" s="55"/>
      <c r="G28" s="405"/>
      <c r="H28" s="435"/>
      <c r="I28" s="61" t="s">
        <v>25</v>
      </c>
      <c r="J28" s="462" t="str">
        <f>IF(E27="","",VLOOKUP(E27,$F$91:$R$94,5))</f>
        <v/>
      </c>
      <c r="K28" s="462"/>
      <c r="L28" s="462"/>
      <c r="M28" s="63" t="s">
        <v>24</v>
      </c>
      <c r="N28" s="144"/>
      <c r="O28" s="145"/>
      <c r="P28" s="427" t="e">
        <f>IF($D27="","",VLOOKUP($D27,#REF!,5))</f>
        <v>#REF!</v>
      </c>
      <c r="Q28" s="427"/>
      <c r="R28" s="427"/>
      <c r="S28" s="427"/>
      <c r="T28" s="427"/>
      <c r="U28" s="427"/>
      <c r="V28" s="427"/>
      <c r="W28" s="427"/>
      <c r="X28" s="427"/>
      <c r="Y28" s="427"/>
      <c r="Z28" s="145"/>
      <c r="AA28" s="145"/>
      <c r="AB28" s="427" t="e">
        <f>IF($D27="","",VLOOKUP($D27,#REF!,6))</f>
        <v>#REF!</v>
      </c>
      <c r="AC28" s="427"/>
      <c r="AD28" s="427"/>
      <c r="AE28" s="427"/>
      <c r="AF28" s="427"/>
      <c r="AG28" s="427"/>
      <c r="AH28" s="427"/>
      <c r="AI28" s="427"/>
      <c r="AJ28" s="427"/>
      <c r="AK28" s="427"/>
      <c r="AL28" s="145"/>
      <c r="AM28" s="146"/>
      <c r="AN28" s="442"/>
      <c r="AO28" s="429"/>
      <c r="AP28" s="429"/>
      <c r="AQ28" s="430"/>
      <c r="AR28" s="442"/>
      <c r="AS28" s="429"/>
      <c r="AT28" s="429"/>
      <c r="AU28" s="429"/>
      <c r="AV28" s="429"/>
      <c r="AW28" s="429"/>
      <c r="AX28" s="429"/>
      <c r="AY28" s="429"/>
      <c r="AZ28" s="429"/>
      <c r="BA28" s="429"/>
      <c r="BB28" s="429"/>
      <c r="BC28" s="429"/>
      <c r="BD28" s="429"/>
      <c r="BE28" s="429"/>
      <c r="BF28" s="430"/>
      <c r="BG28" s="442"/>
      <c r="BH28" s="429"/>
      <c r="BI28" s="429"/>
      <c r="BJ28" s="429"/>
      <c r="BK28" s="429"/>
      <c r="BL28" s="429"/>
      <c r="BM28" s="429"/>
      <c r="BN28" s="429"/>
      <c r="BO28" s="430"/>
      <c r="BP28" s="431"/>
      <c r="BQ28" s="432"/>
      <c r="BR28" s="432"/>
      <c r="BS28" s="432"/>
      <c r="BT28" s="432"/>
      <c r="BU28" s="432"/>
      <c r="BV28" s="433"/>
      <c r="BW28" s="431"/>
      <c r="BX28" s="432"/>
      <c r="BY28" s="432"/>
      <c r="BZ28" s="432"/>
      <c r="CA28" s="432"/>
      <c r="CB28" s="432"/>
      <c r="CC28" s="433"/>
      <c r="CD28" s="442"/>
      <c r="CE28" s="429"/>
      <c r="CF28" s="429"/>
      <c r="CG28" s="429"/>
      <c r="CH28" s="429"/>
      <c r="CI28" s="454"/>
      <c r="CJ28" s="444"/>
      <c r="CK28" s="429"/>
      <c r="CL28" s="429"/>
      <c r="CM28" s="429"/>
      <c r="CN28" s="429"/>
      <c r="CO28" s="430"/>
      <c r="CP28" s="447"/>
      <c r="CQ28" s="446"/>
      <c r="CR28" s="446"/>
      <c r="CS28" s="446"/>
      <c r="CT28" s="446"/>
      <c r="CU28" s="446"/>
      <c r="CV28" s="446"/>
      <c r="CW28" s="446"/>
      <c r="CX28" s="446"/>
      <c r="CY28" s="446"/>
      <c r="CZ28" s="446"/>
      <c r="DA28" s="448"/>
      <c r="DB28" s="449"/>
      <c r="DC28" s="449"/>
      <c r="DD28" s="449"/>
      <c r="DE28" s="449"/>
      <c r="DF28" s="449"/>
      <c r="DG28" s="449"/>
      <c r="DH28" s="428"/>
      <c r="DI28" s="443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</row>
    <row r="29" spans="4:154" ht="15" customHeight="1">
      <c r="D29" s="434" t="e">
        <f>#REF!</f>
        <v>#REF!</v>
      </c>
      <c r="E29" s="463"/>
      <c r="F29" s="55"/>
      <c r="G29" s="405"/>
      <c r="H29" s="435">
        <v>13</v>
      </c>
      <c r="I29" s="62"/>
      <c r="J29" s="424">
        <v>13</v>
      </c>
      <c r="K29" s="424"/>
      <c r="L29" s="424"/>
      <c r="M29" s="64"/>
      <c r="N29" s="147"/>
      <c r="O29" s="148"/>
      <c r="P29" s="426" t="e">
        <f>IF($D29="","",VLOOKUP($D29,#REF!,7))</f>
        <v>#REF!</v>
      </c>
      <c r="Q29" s="426"/>
      <c r="R29" s="426"/>
      <c r="S29" s="426"/>
      <c r="T29" s="426"/>
      <c r="U29" s="426"/>
      <c r="V29" s="426"/>
      <c r="W29" s="426"/>
      <c r="X29" s="426"/>
      <c r="Y29" s="426"/>
      <c r="Z29" s="148"/>
      <c r="AA29" s="148"/>
      <c r="AB29" s="426" t="e">
        <f>IF($D29="","",VLOOKUP($D29,#REF!,8))</f>
        <v>#REF!</v>
      </c>
      <c r="AC29" s="426"/>
      <c r="AD29" s="426"/>
      <c r="AE29" s="426"/>
      <c r="AF29" s="426"/>
      <c r="AG29" s="426"/>
      <c r="AH29" s="426"/>
      <c r="AI29" s="426"/>
      <c r="AJ29" s="426"/>
      <c r="AK29" s="426"/>
      <c r="AL29" s="148"/>
      <c r="AM29" s="149"/>
      <c r="AN29" s="442" t="e">
        <f>IF($D29="","",VLOOKUP($D29,#REF!,4))</f>
        <v>#REF!</v>
      </c>
      <c r="AO29" s="429"/>
      <c r="AP29" s="429"/>
      <c r="AQ29" s="430"/>
      <c r="AR29" s="442" t="e">
        <f>IF($D29="","",VLOOKUP($D29,#REF!,9))</f>
        <v>#REF!</v>
      </c>
      <c r="AS29" s="429"/>
      <c r="AT29" s="429"/>
      <c r="AU29" s="429"/>
      <c r="AV29" s="429"/>
      <c r="AW29" s="429" t="s">
        <v>32</v>
      </c>
      <c r="AX29" s="429" t="e">
        <f>IF($D29="","",VLOOKUP($D29,#REF!,10))</f>
        <v>#REF!</v>
      </c>
      <c r="AY29" s="429"/>
      <c r="AZ29" s="429"/>
      <c r="BA29" s="429"/>
      <c r="BB29" s="429" t="s">
        <v>32</v>
      </c>
      <c r="BC29" s="429" t="e">
        <f>IF($D29="","",VLOOKUP($D29,#REF!,11))</f>
        <v>#REF!</v>
      </c>
      <c r="BD29" s="429"/>
      <c r="BE29" s="429"/>
      <c r="BF29" s="430"/>
      <c r="BG29" s="442" t="e">
        <f>IF($D29="","",VLOOKUP($D29,#REF!,2))</f>
        <v>#REF!</v>
      </c>
      <c r="BH29" s="429"/>
      <c r="BI29" s="429"/>
      <c r="BJ29" s="429"/>
      <c r="BK29" s="429" t="s">
        <v>32</v>
      </c>
      <c r="BL29" s="429" t="e">
        <f>IF($D29="","",VLOOKUP($D29,#REF!,3))</f>
        <v>#REF!</v>
      </c>
      <c r="BM29" s="429"/>
      <c r="BN29" s="429"/>
      <c r="BO29" s="430"/>
      <c r="BP29" s="431" t="e">
        <f>IF($D29="","",VLOOKUP($D29,#REF!,15))</f>
        <v>#REF!</v>
      </c>
      <c r="BQ29" s="432"/>
      <c r="BR29" s="432"/>
      <c r="BS29" s="432"/>
      <c r="BT29" s="432"/>
      <c r="BU29" s="432"/>
      <c r="BV29" s="433"/>
      <c r="BW29" s="431" t="e">
        <f>IF($D29="","",VLOOKUP($D29,#REF!,16))</f>
        <v>#REF!</v>
      </c>
      <c r="BX29" s="432"/>
      <c r="BY29" s="432"/>
      <c r="BZ29" s="432"/>
      <c r="CA29" s="432"/>
      <c r="CB29" s="432"/>
      <c r="CC29" s="433"/>
      <c r="CD29" s="442" t="e">
        <f>IF($D29="","",INDEX(#REF!,$D29,19))&amp;" "&amp;IF($D29="","",INDEX(#REF!,$D29,20))</f>
        <v>#REF!</v>
      </c>
      <c r="CE29" s="429"/>
      <c r="CF29" s="429"/>
      <c r="CG29" s="429"/>
      <c r="CH29" s="429"/>
      <c r="CI29" s="454"/>
      <c r="CJ29" s="444" t="e">
        <f>IF($D29="","",INDEX(#REF!,$D29,21))&amp;" "&amp;IF($D29="","",INDEX(#REF!,$D29,22))</f>
        <v>#REF!</v>
      </c>
      <c r="CK29" s="429"/>
      <c r="CL29" s="429"/>
      <c r="CM29" s="429"/>
      <c r="CN29" s="429"/>
      <c r="CO29" s="430"/>
      <c r="CP29" s="445" t="e">
        <f>IF($D29="","",INDEX(#REF!,$D29,13))</f>
        <v>#REF!</v>
      </c>
      <c r="CQ29" s="446"/>
      <c r="CR29" s="446"/>
      <c r="CS29" s="446"/>
      <c r="CT29" s="446"/>
      <c r="CU29" s="446"/>
      <c r="CV29" s="446"/>
      <c r="CW29" s="446"/>
      <c r="CX29" s="446"/>
      <c r="CY29" s="446"/>
      <c r="CZ29" s="446"/>
      <c r="DA29" s="448" t="s">
        <v>25</v>
      </c>
      <c r="DB29" s="449" t="e">
        <f>IF($D29="","",IF(INDEX(#REF!,$D29,14)="","",INDEX(#REF!,$D29,14)))</f>
        <v>#REF!</v>
      </c>
      <c r="DC29" s="449"/>
      <c r="DD29" s="449"/>
      <c r="DE29" s="449"/>
      <c r="DF29" s="449"/>
      <c r="DG29" s="449"/>
      <c r="DH29" s="428" t="s">
        <v>24</v>
      </c>
      <c r="DI29" s="443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</row>
    <row r="30" spans="4:154" ht="21" customHeight="1">
      <c r="D30" s="434"/>
      <c r="E30" s="464"/>
      <c r="F30" s="55"/>
      <c r="G30" s="405"/>
      <c r="H30" s="435"/>
      <c r="I30" s="61" t="s">
        <v>25</v>
      </c>
      <c r="J30" s="462" t="str">
        <f>IF(E29="","",VLOOKUP(E29,$F$91:$R$94,5))</f>
        <v/>
      </c>
      <c r="K30" s="462"/>
      <c r="L30" s="462"/>
      <c r="M30" s="63" t="s">
        <v>24</v>
      </c>
      <c r="N30" s="144"/>
      <c r="O30" s="145"/>
      <c r="P30" s="427" t="e">
        <f>IF($D29="","",VLOOKUP($D29,#REF!,5))</f>
        <v>#REF!</v>
      </c>
      <c r="Q30" s="427"/>
      <c r="R30" s="427"/>
      <c r="S30" s="427"/>
      <c r="T30" s="427"/>
      <c r="U30" s="427"/>
      <c r="V30" s="427"/>
      <c r="W30" s="427"/>
      <c r="X30" s="427"/>
      <c r="Y30" s="427"/>
      <c r="Z30" s="145"/>
      <c r="AA30" s="145"/>
      <c r="AB30" s="427" t="e">
        <f>IF($D29="","",VLOOKUP($D29,#REF!,6))</f>
        <v>#REF!</v>
      </c>
      <c r="AC30" s="427"/>
      <c r="AD30" s="427"/>
      <c r="AE30" s="427"/>
      <c r="AF30" s="427"/>
      <c r="AG30" s="427"/>
      <c r="AH30" s="427"/>
      <c r="AI30" s="427"/>
      <c r="AJ30" s="427"/>
      <c r="AK30" s="427"/>
      <c r="AL30" s="145"/>
      <c r="AM30" s="146"/>
      <c r="AN30" s="442"/>
      <c r="AO30" s="429"/>
      <c r="AP30" s="429"/>
      <c r="AQ30" s="430"/>
      <c r="AR30" s="442"/>
      <c r="AS30" s="429"/>
      <c r="AT30" s="429"/>
      <c r="AU30" s="429"/>
      <c r="AV30" s="429"/>
      <c r="AW30" s="429"/>
      <c r="AX30" s="429"/>
      <c r="AY30" s="429"/>
      <c r="AZ30" s="429"/>
      <c r="BA30" s="429"/>
      <c r="BB30" s="429"/>
      <c r="BC30" s="429"/>
      <c r="BD30" s="429"/>
      <c r="BE30" s="429"/>
      <c r="BF30" s="430"/>
      <c r="BG30" s="442"/>
      <c r="BH30" s="429"/>
      <c r="BI30" s="429"/>
      <c r="BJ30" s="429"/>
      <c r="BK30" s="429"/>
      <c r="BL30" s="429"/>
      <c r="BM30" s="429"/>
      <c r="BN30" s="429"/>
      <c r="BO30" s="430"/>
      <c r="BP30" s="431"/>
      <c r="BQ30" s="432"/>
      <c r="BR30" s="432"/>
      <c r="BS30" s="432"/>
      <c r="BT30" s="432"/>
      <c r="BU30" s="432"/>
      <c r="BV30" s="433"/>
      <c r="BW30" s="431"/>
      <c r="BX30" s="432"/>
      <c r="BY30" s="432"/>
      <c r="BZ30" s="432"/>
      <c r="CA30" s="432"/>
      <c r="CB30" s="432"/>
      <c r="CC30" s="433"/>
      <c r="CD30" s="442"/>
      <c r="CE30" s="429"/>
      <c r="CF30" s="429"/>
      <c r="CG30" s="429"/>
      <c r="CH30" s="429"/>
      <c r="CI30" s="454"/>
      <c r="CJ30" s="444"/>
      <c r="CK30" s="429"/>
      <c r="CL30" s="429"/>
      <c r="CM30" s="429"/>
      <c r="CN30" s="429"/>
      <c r="CO30" s="430"/>
      <c r="CP30" s="447"/>
      <c r="CQ30" s="446"/>
      <c r="CR30" s="446"/>
      <c r="CS30" s="446"/>
      <c r="CT30" s="446"/>
      <c r="CU30" s="446"/>
      <c r="CV30" s="446"/>
      <c r="CW30" s="446"/>
      <c r="CX30" s="446"/>
      <c r="CY30" s="446"/>
      <c r="CZ30" s="446"/>
      <c r="DA30" s="448"/>
      <c r="DB30" s="449"/>
      <c r="DC30" s="449"/>
      <c r="DD30" s="449"/>
      <c r="DE30" s="449"/>
      <c r="DF30" s="449"/>
      <c r="DG30" s="449"/>
      <c r="DH30" s="428"/>
      <c r="DI30" s="443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</row>
    <row r="31" spans="4:154" ht="15" customHeight="1">
      <c r="D31" s="434" t="e">
        <f>#REF!</f>
        <v>#REF!</v>
      </c>
      <c r="E31" s="463"/>
      <c r="F31" s="55"/>
      <c r="G31" s="405"/>
      <c r="H31" s="435">
        <v>14</v>
      </c>
      <c r="I31" s="62"/>
      <c r="J31" s="424">
        <v>14</v>
      </c>
      <c r="K31" s="424"/>
      <c r="L31" s="424"/>
      <c r="M31" s="64"/>
      <c r="N31" s="147"/>
      <c r="O31" s="148"/>
      <c r="P31" s="426" t="e">
        <f>IF($D31="","",VLOOKUP($D31,#REF!,7))</f>
        <v>#REF!</v>
      </c>
      <c r="Q31" s="426"/>
      <c r="R31" s="426"/>
      <c r="S31" s="426"/>
      <c r="T31" s="426"/>
      <c r="U31" s="426"/>
      <c r="V31" s="426"/>
      <c r="W31" s="426"/>
      <c r="X31" s="426"/>
      <c r="Y31" s="426"/>
      <c r="Z31" s="148"/>
      <c r="AA31" s="148"/>
      <c r="AB31" s="426" t="e">
        <f>IF($D31="","",VLOOKUP($D31,#REF!,8))</f>
        <v>#REF!</v>
      </c>
      <c r="AC31" s="426"/>
      <c r="AD31" s="426"/>
      <c r="AE31" s="426"/>
      <c r="AF31" s="426"/>
      <c r="AG31" s="426"/>
      <c r="AH31" s="426"/>
      <c r="AI31" s="426"/>
      <c r="AJ31" s="426"/>
      <c r="AK31" s="426"/>
      <c r="AL31" s="148"/>
      <c r="AM31" s="149"/>
      <c r="AN31" s="442" t="e">
        <f>IF($D31="","",VLOOKUP($D31,#REF!,4))</f>
        <v>#REF!</v>
      </c>
      <c r="AO31" s="429"/>
      <c r="AP31" s="429"/>
      <c r="AQ31" s="430"/>
      <c r="AR31" s="442" t="e">
        <f>IF($D31="","",VLOOKUP($D31,#REF!,9))</f>
        <v>#REF!</v>
      </c>
      <c r="AS31" s="429"/>
      <c r="AT31" s="429"/>
      <c r="AU31" s="429"/>
      <c r="AV31" s="429"/>
      <c r="AW31" s="429" t="s">
        <v>32</v>
      </c>
      <c r="AX31" s="429" t="e">
        <f>IF($D31="","",VLOOKUP($D31,#REF!,10))</f>
        <v>#REF!</v>
      </c>
      <c r="AY31" s="429"/>
      <c r="AZ31" s="429"/>
      <c r="BA31" s="429"/>
      <c r="BB31" s="429" t="s">
        <v>32</v>
      </c>
      <c r="BC31" s="429" t="e">
        <f>IF($D31="","",VLOOKUP($D31,#REF!,11))</f>
        <v>#REF!</v>
      </c>
      <c r="BD31" s="429"/>
      <c r="BE31" s="429"/>
      <c r="BF31" s="430"/>
      <c r="BG31" s="442" t="e">
        <f>IF($D31="","",VLOOKUP($D31,#REF!,2))</f>
        <v>#REF!</v>
      </c>
      <c r="BH31" s="429"/>
      <c r="BI31" s="429"/>
      <c r="BJ31" s="429"/>
      <c r="BK31" s="429" t="s">
        <v>32</v>
      </c>
      <c r="BL31" s="429" t="e">
        <f>IF($D31="","",VLOOKUP($D31,#REF!,3))</f>
        <v>#REF!</v>
      </c>
      <c r="BM31" s="429"/>
      <c r="BN31" s="429"/>
      <c r="BO31" s="430"/>
      <c r="BP31" s="431" t="e">
        <f>IF($D31="","",VLOOKUP($D31,#REF!,15))</f>
        <v>#REF!</v>
      </c>
      <c r="BQ31" s="432"/>
      <c r="BR31" s="432"/>
      <c r="BS31" s="432"/>
      <c r="BT31" s="432"/>
      <c r="BU31" s="432"/>
      <c r="BV31" s="433"/>
      <c r="BW31" s="431" t="e">
        <f>IF($D31="","",VLOOKUP($D31,#REF!,16))</f>
        <v>#REF!</v>
      </c>
      <c r="BX31" s="432"/>
      <c r="BY31" s="432"/>
      <c r="BZ31" s="432"/>
      <c r="CA31" s="432"/>
      <c r="CB31" s="432"/>
      <c r="CC31" s="433"/>
      <c r="CD31" s="442" t="e">
        <f>IF($D31="","",INDEX(#REF!,$D31,19))&amp;" "&amp;IF($D31="","",INDEX(#REF!,$D31,20))</f>
        <v>#REF!</v>
      </c>
      <c r="CE31" s="429"/>
      <c r="CF31" s="429"/>
      <c r="CG31" s="429"/>
      <c r="CH31" s="429"/>
      <c r="CI31" s="454"/>
      <c r="CJ31" s="444" t="e">
        <f>IF($D31="","",INDEX(#REF!,$D31,21))&amp;" "&amp;IF($D31="","",INDEX(#REF!,$D31,22))</f>
        <v>#REF!</v>
      </c>
      <c r="CK31" s="429"/>
      <c r="CL31" s="429"/>
      <c r="CM31" s="429"/>
      <c r="CN31" s="429"/>
      <c r="CO31" s="430"/>
      <c r="CP31" s="445" t="e">
        <f>IF($D31="","",INDEX(#REF!,$D31,13))</f>
        <v>#REF!</v>
      </c>
      <c r="CQ31" s="446"/>
      <c r="CR31" s="446"/>
      <c r="CS31" s="446"/>
      <c r="CT31" s="446"/>
      <c r="CU31" s="446"/>
      <c r="CV31" s="446"/>
      <c r="CW31" s="446"/>
      <c r="CX31" s="446"/>
      <c r="CY31" s="446"/>
      <c r="CZ31" s="446"/>
      <c r="DA31" s="448" t="s">
        <v>25</v>
      </c>
      <c r="DB31" s="449" t="e">
        <f>IF($D31="","",IF(INDEX(#REF!,$D31,14)="","",INDEX(#REF!,$D31,14)))</f>
        <v>#REF!</v>
      </c>
      <c r="DC31" s="449"/>
      <c r="DD31" s="449"/>
      <c r="DE31" s="449"/>
      <c r="DF31" s="449"/>
      <c r="DG31" s="449"/>
      <c r="DH31" s="428" t="s">
        <v>24</v>
      </c>
      <c r="DI31" s="443"/>
    </row>
    <row r="32" spans="4:154" ht="21" customHeight="1">
      <c r="D32" s="434"/>
      <c r="E32" s="464"/>
      <c r="F32" s="55"/>
      <c r="G32" s="405"/>
      <c r="H32" s="435"/>
      <c r="I32" s="61" t="s">
        <v>25</v>
      </c>
      <c r="J32" s="462" t="str">
        <f>IF(E31="","",VLOOKUP(E31,$F$91:$R$94,5))</f>
        <v/>
      </c>
      <c r="K32" s="462"/>
      <c r="L32" s="462"/>
      <c r="M32" s="63" t="s">
        <v>24</v>
      </c>
      <c r="N32" s="144"/>
      <c r="O32" s="145"/>
      <c r="P32" s="427" t="e">
        <f>IF($D31="","",VLOOKUP($D31,#REF!,5))</f>
        <v>#REF!</v>
      </c>
      <c r="Q32" s="427"/>
      <c r="R32" s="427"/>
      <c r="S32" s="427"/>
      <c r="T32" s="427"/>
      <c r="U32" s="427"/>
      <c r="V32" s="427"/>
      <c r="W32" s="427"/>
      <c r="X32" s="427"/>
      <c r="Y32" s="427"/>
      <c r="Z32" s="145"/>
      <c r="AA32" s="145"/>
      <c r="AB32" s="427" t="e">
        <f>IF($D31="","",VLOOKUP($D31,#REF!,6))</f>
        <v>#REF!</v>
      </c>
      <c r="AC32" s="427"/>
      <c r="AD32" s="427"/>
      <c r="AE32" s="427"/>
      <c r="AF32" s="427"/>
      <c r="AG32" s="427"/>
      <c r="AH32" s="427"/>
      <c r="AI32" s="427"/>
      <c r="AJ32" s="427"/>
      <c r="AK32" s="427"/>
      <c r="AL32" s="145"/>
      <c r="AM32" s="146"/>
      <c r="AN32" s="442"/>
      <c r="AO32" s="429"/>
      <c r="AP32" s="429"/>
      <c r="AQ32" s="430"/>
      <c r="AR32" s="442"/>
      <c r="AS32" s="429"/>
      <c r="AT32" s="429"/>
      <c r="AU32" s="429"/>
      <c r="AV32" s="429"/>
      <c r="AW32" s="429"/>
      <c r="AX32" s="429"/>
      <c r="AY32" s="429"/>
      <c r="AZ32" s="429"/>
      <c r="BA32" s="429"/>
      <c r="BB32" s="429"/>
      <c r="BC32" s="429"/>
      <c r="BD32" s="429"/>
      <c r="BE32" s="429"/>
      <c r="BF32" s="430"/>
      <c r="BG32" s="442"/>
      <c r="BH32" s="429"/>
      <c r="BI32" s="429"/>
      <c r="BJ32" s="429"/>
      <c r="BK32" s="429"/>
      <c r="BL32" s="429"/>
      <c r="BM32" s="429"/>
      <c r="BN32" s="429"/>
      <c r="BO32" s="430"/>
      <c r="BP32" s="431"/>
      <c r="BQ32" s="432"/>
      <c r="BR32" s="432"/>
      <c r="BS32" s="432"/>
      <c r="BT32" s="432"/>
      <c r="BU32" s="432"/>
      <c r="BV32" s="433"/>
      <c r="BW32" s="431"/>
      <c r="BX32" s="432"/>
      <c r="BY32" s="432"/>
      <c r="BZ32" s="432"/>
      <c r="CA32" s="432"/>
      <c r="CB32" s="432"/>
      <c r="CC32" s="433"/>
      <c r="CD32" s="442"/>
      <c r="CE32" s="429"/>
      <c r="CF32" s="429"/>
      <c r="CG32" s="429"/>
      <c r="CH32" s="429"/>
      <c r="CI32" s="454"/>
      <c r="CJ32" s="444"/>
      <c r="CK32" s="429"/>
      <c r="CL32" s="429"/>
      <c r="CM32" s="429"/>
      <c r="CN32" s="429"/>
      <c r="CO32" s="430"/>
      <c r="CP32" s="447"/>
      <c r="CQ32" s="446"/>
      <c r="CR32" s="446"/>
      <c r="CS32" s="446"/>
      <c r="CT32" s="446"/>
      <c r="CU32" s="446"/>
      <c r="CV32" s="446"/>
      <c r="CW32" s="446"/>
      <c r="CX32" s="446"/>
      <c r="CY32" s="446"/>
      <c r="CZ32" s="446"/>
      <c r="DA32" s="448"/>
      <c r="DB32" s="449"/>
      <c r="DC32" s="449"/>
      <c r="DD32" s="449"/>
      <c r="DE32" s="449"/>
      <c r="DF32" s="449"/>
      <c r="DG32" s="449"/>
      <c r="DH32" s="428"/>
      <c r="DI32" s="443"/>
    </row>
    <row r="33" spans="2:140" ht="15" customHeight="1">
      <c r="D33" s="434" t="e">
        <f>#REF!</f>
        <v>#REF!</v>
      </c>
      <c r="E33" s="463"/>
      <c r="F33" s="55"/>
      <c r="G33" s="405"/>
      <c r="H33" s="435">
        <v>15</v>
      </c>
      <c r="I33" s="62"/>
      <c r="J33" s="424">
        <v>15</v>
      </c>
      <c r="K33" s="424"/>
      <c r="L33" s="424">
        <v>15</v>
      </c>
      <c r="M33" s="64"/>
      <c r="N33" s="147"/>
      <c r="O33" s="148"/>
      <c r="P33" s="426" t="e">
        <f>IF($D33="","",VLOOKUP($D33,#REF!,7))</f>
        <v>#REF!</v>
      </c>
      <c r="Q33" s="426"/>
      <c r="R33" s="426"/>
      <c r="S33" s="426"/>
      <c r="T33" s="426"/>
      <c r="U33" s="426"/>
      <c r="V33" s="426"/>
      <c r="W33" s="426"/>
      <c r="X33" s="426"/>
      <c r="Y33" s="426"/>
      <c r="Z33" s="148"/>
      <c r="AA33" s="148"/>
      <c r="AB33" s="426" t="e">
        <f>IF($D33="","",VLOOKUP($D33,#REF!,8))</f>
        <v>#REF!</v>
      </c>
      <c r="AC33" s="426"/>
      <c r="AD33" s="426"/>
      <c r="AE33" s="426"/>
      <c r="AF33" s="426"/>
      <c r="AG33" s="426"/>
      <c r="AH33" s="426"/>
      <c r="AI33" s="426"/>
      <c r="AJ33" s="426"/>
      <c r="AK33" s="426"/>
      <c r="AL33" s="148"/>
      <c r="AM33" s="149"/>
      <c r="AN33" s="442" t="e">
        <f>IF($D33="","",VLOOKUP($D33,#REF!,4))</f>
        <v>#REF!</v>
      </c>
      <c r="AO33" s="429"/>
      <c r="AP33" s="429"/>
      <c r="AQ33" s="430"/>
      <c r="AR33" s="442" t="e">
        <f>IF($D33="","",VLOOKUP($D33,#REF!,9))</f>
        <v>#REF!</v>
      </c>
      <c r="AS33" s="429"/>
      <c r="AT33" s="429"/>
      <c r="AU33" s="429"/>
      <c r="AV33" s="429"/>
      <c r="AW33" s="429" t="s">
        <v>32</v>
      </c>
      <c r="AX33" s="429" t="e">
        <f>IF($D33="","",VLOOKUP($D33,#REF!,10))</f>
        <v>#REF!</v>
      </c>
      <c r="AY33" s="429"/>
      <c r="AZ33" s="429"/>
      <c r="BA33" s="429"/>
      <c r="BB33" s="429" t="s">
        <v>32</v>
      </c>
      <c r="BC33" s="429" t="e">
        <f>IF($D33="","",VLOOKUP($D33,#REF!,11))</f>
        <v>#REF!</v>
      </c>
      <c r="BD33" s="429"/>
      <c r="BE33" s="429"/>
      <c r="BF33" s="430"/>
      <c r="BG33" s="442" t="e">
        <f>IF($D33="","",VLOOKUP($D33,#REF!,2))</f>
        <v>#REF!</v>
      </c>
      <c r="BH33" s="429"/>
      <c r="BI33" s="429"/>
      <c r="BJ33" s="429"/>
      <c r="BK33" s="429" t="s">
        <v>32</v>
      </c>
      <c r="BL33" s="429" t="e">
        <f>IF($D33="","",VLOOKUP($D33,#REF!,3))</f>
        <v>#REF!</v>
      </c>
      <c r="BM33" s="429"/>
      <c r="BN33" s="429"/>
      <c r="BO33" s="430"/>
      <c r="BP33" s="431" t="e">
        <f>IF($D33="","",VLOOKUP($D33,#REF!,15))</f>
        <v>#REF!</v>
      </c>
      <c r="BQ33" s="432"/>
      <c r="BR33" s="432"/>
      <c r="BS33" s="432"/>
      <c r="BT33" s="432"/>
      <c r="BU33" s="432"/>
      <c r="BV33" s="433"/>
      <c r="BW33" s="431" t="e">
        <f>IF($D33="","",VLOOKUP($D33,#REF!,16))</f>
        <v>#REF!</v>
      </c>
      <c r="BX33" s="432"/>
      <c r="BY33" s="432"/>
      <c r="BZ33" s="432"/>
      <c r="CA33" s="432"/>
      <c r="CB33" s="432"/>
      <c r="CC33" s="433"/>
      <c r="CD33" s="442" t="e">
        <f>IF($D33="","",INDEX(#REF!,$D33,19))&amp;" "&amp;IF($D33="","",INDEX(#REF!,$D33,20))</f>
        <v>#REF!</v>
      </c>
      <c r="CE33" s="429"/>
      <c r="CF33" s="429"/>
      <c r="CG33" s="429"/>
      <c r="CH33" s="429"/>
      <c r="CI33" s="454"/>
      <c r="CJ33" s="444" t="e">
        <f>IF($D33="","",INDEX(#REF!,$D33,21))&amp;" "&amp;IF($D33="","",INDEX(#REF!,$D33,22))</f>
        <v>#REF!</v>
      </c>
      <c r="CK33" s="429"/>
      <c r="CL33" s="429"/>
      <c r="CM33" s="429"/>
      <c r="CN33" s="429"/>
      <c r="CO33" s="430"/>
      <c r="CP33" s="445" t="e">
        <f>IF($D33="","",INDEX(#REF!,$D33,13))</f>
        <v>#REF!</v>
      </c>
      <c r="CQ33" s="446"/>
      <c r="CR33" s="446"/>
      <c r="CS33" s="446"/>
      <c r="CT33" s="446"/>
      <c r="CU33" s="446"/>
      <c r="CV33" s="446"/>
      <c r="CW33" s="446"/>
      <c r="CX33" s="446"/>
      <c r="CY33" s="446"/>
      <c r="CZ33" s="446"/>
      <c r="DA33" s="448" t="s">
        <v>25</v>
      </c>
      <c r="DB33" s="449" t="e">
        <f>IF($D33="","",IF(INDEX(#REF!,$D33,14)="","",INDEX(#REF!,$D33,14)))</f>
        <v>#REF!</v>
      </c>
      <c r="DC33" s="449"/>
      <c r="DD33" s="449"/>
      <c r="DE33" s="449"/>
      <c r="DF33" s="449"/>
      <c r="DG33" s="449"/>
      <c r="DH33" s="428" t="s">
        <v>24</v>
      </c>
      <c r="DI33" s="443"/>
    </row>
    <row r="34" spans="2:140" ht="21" customHeight="1">
      <c r="D34" s="434"/>
      <c r="E34" s="464"/>
      <c r="F34" s="55"/>
      <c r="G34" s="405"/>
      <c r="H34" s="435"/>
      <c r="I34" s="61" t="s">
        <v>25</v>
      </c>
      <c r="J34" s="462" t="str">
        <f>IF(E33="","",VLOOKUP(E33,$F$91:$R$94,5))</f>
        <v/>
      </c>
      <c r="K34" s="462"/>
      <c r="L34" s="462"/>
      <c r="M34" s="63" t="s">
        <v>24</v>
      </c>
      <c r="N34" s="144"/>
      <c r="O34" s="145"/>
      <c r="P34" s="427" t="e">
        <f>IF($D33="","",VLOOKUP($D33,#REF!,5))</f>
        <v>#REF!</v>
      </c>
      <c r="Q34" s="427"/>
      <c r="R34" s="427"/>
      <c r="S34" s="427"/>
      <c r="T34" s="427"/>
      <c r="U34" s="427"/>
      <c r="V34" s="427"/>
      <c r="W34" s="427"/>
      <c r="X34" s="427"/>
      <c r="Y34" s="427"/>
      <c r="Z34" s="145"/>
      <c r="AA34" s="145"/>
      <c r="AB34" s="427" t="e">
        <f>IF($D33="","",VLOOKUP($D33,#REF!,6))</f>
        <v>#REF!</v>
      </c>
      <c r="AC34" s="427"/>
      <c r="AD34" s="427"/>
      <c r="AE34" s="427"/>
      <c r="AF34" s="427"/>
      <c r="AG34" s="427"/>
      <c r="AH34" s="427"/>
      <c r="AI34" s="427"/>
      <c r="AJ34" s="427"/>
      <c r="AK34" s="427"/>
      <c r="AL34" s="145"/>
      <c r="AM34" s="146"/>
      <c r="AN34" s="442"/>
      <c r="AO34" s="429"/>
      <c r="AP34" s="429"/>
      <c r="AQ34" s="430"/>
      <c r="AR34" s="442"/>
      <c r="AS34" s="429"/>
      <c r="AT34" s="429"/>
      <c r="AU34" s="429"/>
      <c r="AV34" s="429"/>
      <c r="AW34" s="429"/>
      <c r="AX34" s="429"/>
      <c r="AY34" s="429"/>
      <c r="AZ34" s="429"/>
      <c r="BA34" s="429"/>
      <c r="BB34" s="429"/>
      <c r="BC34" s="429"/>
      <c r="BD34" s="429"/>
      <c r="BE34" s="429"/>
      <c r="BF34" s="430"/>
      <c r="BG34" s="442"/>
      <c r="BH34" s="429"/>
      <c r="BI34" s="429"/>
      <c r="BJ34" s="429"/>
      <c r="BK34" s="429"/>
      <c r="BL34" s="429"/>
      <c r="BM34" s="429"/>
      <c r="BN34" s="429"/>
      <c r="BO34" s="430"/>
      <c r="BP34" s="431"/>
      <c r="BQ34" s="432"/>
      <c r="BR34" s="432"/>
      <c r="BS34" s="432"/>
      <c r="BT34" s="432"/>
      <c r="BU34" s="432"/>
      <c r="BV34" s="433"/>
      <c r="BW34" s="431"/>
      <c r="BX34" s="432"/>
      <c r="BY34" s="432"/>
      <c r="BZ34" s="432"/>
      <c r="CA34" s="432"/>
      <c r="CB34" s="432"/>
      <c r="CC34" s="433"/>
      <c r="CD34" s="442"/>
      <c r="CE34" s="429"/>
      <c r="CF34" s="429"/>
      <c r="CG34" s="429"/>
      <c r="CH34" s="429"/>
      <c r="CI34" s="454"/>
      <c r="CJ34" s="444"/>
      <c r="CK34" s="429"/>
      <c r="CL34" s="429"/>
      <c r="CM34" s="429"/>
      <c r="CN34" s="429"/>
      <c r="CO34" s="430"/>
      <c r="CP34" s="447"/>
      <c r="CQ34" s="446"/>
      <c r="CR34" s="446"/>
      <c r="CS34" s="446"/>
      <c r="CT34" s="446"/>
      <c r="CU34" s="446"/>
      <c r="CV34" s="446"/>
      <c r="CW34" s="446"/>
      <c r="CX34" s="446"/>
      <c r="CY34" s="446"/>
      <c r="CZ34" s="446"/>
      <c r="DA34" s="448"/>
      <c r="DB34" s="449"/>
      <c r="DC34" s="449"/>
      <c r="DD34" s="449"/>
      <c r="DE34" s="449"/>
      <c r="DF34" s="449"/>
      <c r="DG34" s="449"/>
      <c r="DH34" s="428"/>
      <c r="DI34" s="443"/>
    </row>
    <row r="35" spans="2:140" ht="15" customHeight="1">
      <c r="D35" s="434" t="e">
        <f>#REF!</f>
        <v>#REF!</v>
      </c>
      <c r="E35" s="463"/>
      <c r="F35" s="55"/>
      <c r="G35" s="405"/>
      <c r="H35" s="435">
        <v>16</v>
      </c>
      <c r="I35" s="62"/>
      <c r="J35" s="424">
        <v>16</v>
      </c>
      <c r="K35" s="424"/>
      <c r="L35" s="424"/>
      <c r="M35" s="64"/>
      <c r="N35" s="147"/>
      <c r="O35" s="148"/>
      <c r="P35" s="426" t="e">
        <f>IF($D35="","",VLOOKUP($D35,#REF!,7))</f>
        <v>#REF!</v>
      </c>
      <c r="Q35" s="426"/>
      <c r="R35" s="426"/>
      <c r="S35" s="426"/>
      <c r="T35" s="426"/>
      <c r="U35" s="426"/>
      <c r="V35" s="426"/>
      <c r="W35" s="426"/>
      <c r="X35" s="426"/>
      <c r="Y35" s="426"/>
      <c r="Z35" s="148"/>
      <c r="AA35" s="148"/>
      <c r="AB35" s="426" t="e">
        <f>IF($D35="","",VLOOKUP($D35,#REF!,8))</f>
        <v>#REF!</v>
      </c>
      <c r="AC35" s="426"/>
      <c r="AD35" s="426"/>
      <c r="AE35" s="426"/>
      <c r="AF35" s="426"/>
      <c r="AG35" s="426"/>
      <c r="AH35" s="426"/>
      <c r="AI35" s="426"/>
      <c r="AJ35" s="426"/>
      <c r="AK35" s="426"/>
      <c r="AL35" s="148"/>
      <c r="AM35" s="149"/>
      <c r="AN35" s="442" t="e">
        <f>IF($D35="","",VLOOKUP($D35,#REF!,4))</f>
        <v>#REF!</v>
      </c>
      <c r="AO35" s="429"/>
      <c r="AP35" s="429"/>
      <c r="AQ35" s="430"/>
      <c r="AR35" s="442" t="e">
        <f>IF($D35="","",VLOOKUP($D35,#REF!,9))</f>
        <v>#REF!</v>
      </c>
      <c r="AS35" s="429"/>
      <c r="AT35" s="429"/>
      <c r="AU35" s="429"/>
      <c r="AV35" s="429"/>
      <c r="AW35" s="429" t="s">
        <v>32</v>
      </c>
      <c r="AX35" s="429" t="e">
        <f>IF($D35="","",VLOOKUP($D35,#REF!,10))</f>
        <v>#REF!</v>
      </c>
      <c r="AY35" s="429"/>
      <c r="AZ35" s="429"/>
      <c r="BA35" s="429"/>
      <c r="BB35" s="429" t="s">
        <v>32</v>
      </c>
      <c r="BC35" s="429" t="e">
        <f>IF($D35="","",VLOOKUP($D35,#REF!,11))</f>
        <v>#REF!</v>
      </c>
      <c r="BD35" s="429"/>
      <c r="BE35" s="429"/>
      <c r="BF35" s="430"/>
      <c r="BG35" s="442" t="e">
        <f>IF($D35="","",VLOOKUP($D35,#REF!,2))</f>
        <v>#REF!</v>
      </c>
      <c r="BH35" s="429"/>
      <c r="BI35" s="429"/>
      <c r="BJ35" s="429"/>
      <c r="BK35" s="429" t="s">
        <v>32</v>
      </c>
      <c r="BL35" s="429" t="e">
        <f>IF($D35="","",VLOOKUP($D35,#REF!,3))</f>
        <v>#REF!</v>
      </c>
      <c r="BM35" s="429"/>
      <c r="BN35" s="429"/>
      <c r="BO35" s="430"/>
      <c r="BP35" s="431" t="e">
        <f>IF($D35="","",VLOOKUP($D35,#REF!,15))</f>
        <v>#REF!</v>
      </c>
      <c r="BQ35" s="432"/>
      <c r="BR35" s="432"/>
      <c r="BS35" s="432"/>
      <c r="BT35" s="432"/>
      <c r="BU35" s="432"/>
      <c r="BV35" s="433"/>
      <c r="BW35" s="431" t="e">
        <f>IF($D35="","",VLOOKUP($D35,#REF!,16))</f>
        <v>#REF!</v>
      </c>
      <c r="BX35" s="432"/>
      <c r="BY35" s="432"/>
      <c r="BZ35" s="432"/>
      <c r="CA35" s="432"/>
      <c r="CB35" s="432"/>
      <c r="CC35" s="433"/>
      <c r="CD35" s="442" t="e">
        <f>IF($D35="","",INDEX(#REF!,$D35,19))&amp;" "&amp;IF($D35="","",INDEX(#REF!,$D35,20))</f>
        <v>#REF!</v>
      </c>
      <c r="CE35" s="429"/>
      <c r="CF35" s="429"/>
      <c r="CG35" s="429"/>
      <c r="CH35" s="429"/>
      <c r="CI35" s="454"/>
      <c r="CJ35" s="444" t="e">
        <f>IF($D35="","",INDEX(#REF!,$D35,21))&amp;" "&amp;IF($D35="","",INDEX(#REF!,$D35,22))</f>
        <v>#REF!</v>
      </c>
      <c r="CK35" s="429"/>
      <c r="CL35" s="429"/>
      <c r="CM35" s="429"/>
      <c r="CN35" s="429"/>
      <c r="CO35" s="430"/>
      <c r="CP35" s="445" t="e">
        <f>IF($D35="","",INDEX(#REF!,$D35,13))</f>
        <v>#REF!</v>
      </c>
      <c r="CQ35" s="446"/>
      <c r="CR35" s="446"/>
      <c r="CS35" s="446"/>
      <c r="CT35" s="446"/>
      <c r="CU35" s="446"/>
      <c r="CV35" s="446"/>
      <c r="CW35" s="446"/>
      <c r="CX35" s="446"/>
      <c r="CY35" s="446"/>
      <c r="CZ35" s="446"/>
      <c r="DA35" s="448" t="s">
        <v>25</v>
      </c>
      <c r="DB35" s="449" t="e">
        <f>IF($D35="","",IF(INDEX(#REF!,$D35,14)="","",INDEX(#REF!,$D35,14)))</f>
        <v>#REF!</v>
      </c>
      <c r="DC35" s="449"/>
      <c r="DD35" s="449"/>
      <c r="DE35" s="449"/>
      <c r="DF35" s="449"/>
      <c r="DG35" s="449"/>
      <c r="DH35" s="428" t="s">
        <v>24</v>
      </c>
      <c r="DI35" s="443"/>
    </row>
    <row r="36" spans="2:140" ht="21" customHeight="1">
      <c r="D36" s="434"/>
      <c r="E36" s="464"/>
      <c r="F36" s="55"/>
      <c r="G36" s="405"/>
      <c r="H36" s="435"/>
      <c r="I36" s="61" t="s">
        <v>25</v>
      </c>
      <c r="J36" s="462" t="str">
        <f>IF(E35="","",VLOOKUP(E35,$F$91:$R$94,5))</f>
        <v/>
      </c>
      <c r="K36" s="462"/>
      <c r="L36" s="462"/>
      <c r="M36" s="63" t="s">
        <v>24</v>
      </c>
      <c r="N36" s="144"/>
      <c r="O36" s="145"/>
      <c r="P36" s="427" t="e">
        <f>IF($D35="","",VLOOKUP($D35,#REF!,5))</f>
        <v>#REF!</v>
      </c>
      <c r="Q36" s="427"/>
      <c r="R36" s="427"/>
      <c r="S36" s="427"/>
      <c r="T36" s="427"/>
      <c r="U36" s="427"/>
      <c r="V36" s="427"/>
      <c r="W36" s="427"/>
      <c r="X36" s="427"/>
      <c r="Y36" s="427"/>
      <c r="Z36" s="145"/>
      <c r="AA36" s="145"/>
      <c r="AB36" s="427" t="e">
        <f>IF($D35="","",VLOOKUP($D35,#REF!,6))</f>
        <v>#REF!</v>
      </c>
      <c r="AC36" s="427"/>
      <c r="AD36" s="427"/>
      <c r="AE36" s="427"/>
      <c r="AF36" s="427"/>
      <c r="AG36" s="427"/>
      <c r="AH36" s="427"/>
      <c r="AI36" s="427"/>
      <c r="AJ36" s="427"/>
      <c r="AK36" s="427"/>
      <c r="AL36" s="145"/>
      <c r="AM36" s="146"/>
      <c r="AN36" s="442"/>
      <c r="AO36" s="429"/>
      <c r="AP36" s="429"/>
      <c r="AQ36" s="430"/>
      <c r="AR36" s="442"/>
      <c r="AS36" s="429"/>
      <c r="AT36" s="429"/>
      <c r="AU36" s="429"/>
      <c r="AV36" s="429"/>
      <c r="AW36" s="429"/>
      <c r="AX36" s="429"/>
      <c r="AY36" s="429"/>
      <c r="AZ36" s="429"/>
      <c r="BA36" s="429"/>
      <c r="BB36" s="429"/>
      <c r="BC36" s="429"/>
      <c r="BD36" s="429"/>
      <c r="BE36" s="429"/>
      <c r="BF36" s="430"/>
      <c r="BG36" s="442"/>
      <c r="BH36" s="429"/>
      <c r="BI36" s="429"/>
      <c r="BJ36" s="429"/>
      <c r="BK36" s="429"/>
      <c r="BL36" s="429"/>
      <c r="BM36" s="429"/>
      <c r="BN36" s="429"/>
      <c r="BO36" s="430"/>
      <c r="BP36" s="431"/>
      <c r="BQ36" s="432"/>
      <c r="BR36" s="432"/>
      <c r="BS36" s="432"/>
      <c r="BT36" s="432"/>
      <c r="BU36" s="432"/>
      <c r="BV36" s="433"/>
      <c r="BW36" s="431"/>
      <c r="BX36" s="432"/>
      <c r="BY36" s="432"/>
      <c r="BZ36" s="432"/>
      <c r="CA36" s="432"/>
      <c r="CB36" s="432"/>
      <c r="CC36" s="433"/>
      <c r="CD36" s="442"/>
      <c r="CE36" s="429"/>
      <c r="CF36" s="429"/>
      <c r="CG36" s="429"/>
      <c r="CH36" s="429"/>
      <c r="CI36" s="454"/>
      <c r="CJ36" s="444"/>
      <c r="CK36" s="429"/>
      <c r="CL36" s="429"/>
      <c r="CM36" s="429"/>
      <c r="CN36" s="429"/>
      <c r="CO36" s="430"/>
      <c r="CP36" s="447"/>
      <c r="CQ36" s="446"/>
      <c r="CR36" s="446"/>
      <c r="CS36" s="446"/>
      <c r="CT36" s="446"/>
      <c r="CU36" s="446"/>
      <c r="CV36" s="446"/>
      <c r="CW36" s="446"/>
      <c r="CX36" s="446"/>
      <c r="CY36" s="446"/>
      <c r="CZ36" s="446"/>
      <c r="DA36" s="448"/>
      <c r="DB36" s="449"/>
      <c r="DC36" s="449"/>
      <c r="DD36" s="449"/>
      <c r="DE36" s="449"/>
      <c r="DF36" s="449"/>
      <c r="DG36" s="449"/>
      <c r="DH36" s="428"/>
      <c r="DI36" s="443"/>
    </row>
    <row r="37" spans="2:140" ht="15" customHeight="1">
      <c r="D37" s="434" t="e">
        <f>#REF!</f>
        <v>#REF!</v>
      </c>
      <c r="E37" s="463"/>
      <c r="F37" s="55"/>
      <c r="G37" s="405"/>
      <c r="H37" s="435">
        <v>17</v>
      </c>
      <c r="I37" s="62"/>
      <c r="J37" s="424">
        <v>17</v>
      </c>
      <c r="K37" s="424"/>
      <c r="L37" s="424"/>
      <c r="M37" s="64"/>
      <c r="N37" s="147"/>
      <c r="O37" s="148"/>
      <c r="P37" s="426" t="e">
        <f>IF($D37="","",VLOOKUP($D37,#REF!,7))</f>
        <v>#REF!</v>
      </c>
      <c r="Q37" s="426"/>
      <c r="R37" s="426"/>
      <c r="S37" s="426"/>
      <c r="T37" s="426"/>
      <c r="U37" s="426"/>
      <c r="V37" s="426"/>
      <c r="W37" s="426"/>
      <c r="X37" s="426"/>
      <c r="Y37" s="426"/>
      <c r="Z37" s="148"/>
      <c r="AA37" s="148"/>
      <c r="AB37" s="426" t="e">
        <f>IF($D37="","",VLOOKUP($D37,#REF!,8))</f>
        <v>#REF!</v>
      </c>
      <c r="AC37" s="426"/>
      <c r="AD37" s="426"/>
      <c r="AE37" s="426"/>
      <c r="AF37" s="426"/>
      <c r="AG37" s="426"/>
      <c r="AH37" s="426"/>
      <c r="AI37" s="426"/>
      <c r="AJ37" s="426"/>
      <c r="AK37" s="426"/>
      <c r="AL37" s="148"/>
      <c r="AM37" s="149"/>
      <c r="AN37" s="442" t="e">
        <f>IF($D37="","",VLOOKUP($D37,#REF!,4))</f>
        <v>#REF!</v>
      </c>
      <c r="AO37" s="429"/>
      <c r="AP37" s="429"/>
      <c r="AQ37" s="430"/>
      <c r="AR37" s="442" t="e">
        <f>IF($D37="","",VLOOKUP($D37,#REF!,9))</f>
        <v>#REF!</v>
      </c>
      <c r="AS37" s="429"/>
      <c r="AT37" s="429"/>
      <c r="AU37" s="429"/>
      <c r="AV37" s="429"/>
      <c r="AW37" s="429" t="s">
        <v>32</v>
      </c>
      <c r="AX37" s="429" t="e">
        <f>IF($D37="","",VLOOKUP($D37,#REF!,10))</f>
        <v>#REF!</v>
      </c>
      <c r="AY37" s="429"/>
      <c r="AZ37" s="429"/>
      <c r="BA37" s="429"/>
      <c r="BB37" s="429" t="s">
        <v>32</v>
      </c>
      <c r="BC37" s="429" t="e">
        <f>IF($D37="","",VLOOKUP($D37,#REF!,11))</f>
        <v>#REF!</v>
      </c>
      <c r="BD37" s="429"/>
      <c r="BE37" s="429"/>
      <c r="BF37" s="430"/>
      <c r="BG37" s="442" t="e">
        <f>IF($D37="","",VLOOKUP($D37,#REF!,2))</f>
        <v>#REF!</v>
      </c>
      <c r="BH37" s="429"/>
      <c r="BI37" s="429"/>
      <c r="BJ37" s="429"/>
      <c r="BK37" s="429" t="s">
        <v>32</v>
      </c>
      <c r="BL37" s="429" t="e">
        <f>IF($D37="","",VLOOKUP($D37,#REF!,3))</f>
        <v>#REF!</v>
      </c>
      <c r="BM37" s="429"/>
      <c r="BN37" s="429"/>
      <c r="BO37" s="430"/>
      <c r="BP37" s="431" t="e">
        <f>IF($D37="","",VLOOKUP($D37,#REF!,15))</f>
        <v>#REF!</v>
      </c>
      <c r="BQ37" s="432"/>
      <c r="BR37" s="432"/>
      <c r="BS37" s="432"/>
      <c r="BT37" s="432"/>
      <c r="BU37" s="432"/>
      <c r="BV37" s="433"/>
      <c r="BW37" s="431" t="e">
        <f>IF($D37="","",VLOOKUP($D37,#REF!,16))</f>
        <v>#REF!</v>
      </c>
      <c r="BX37" s="432"/>
      <c r="BY37" s="432"/>
      <c r="BZ37" s="432"/>
      <c r="CA37" s="432"/>
      <c r="CB37" s="432"/>
      <c r="CC37" s="433"/>
      <c r="CD37" s="442" t="e">
        <f>IF($D37="","",INDEX(#REF!,$D37,19))&amp;" "&amp;IF($D37="","",INDEX(#REF!,$D37,20))</f>
        <v>#REF!</v>
      </c>
      <c r="CE37" s="429"/>
      <c r="CF37" s="429"/>
      <c r="CG37" s="429"/>
      <c r="CH37" s="429"/>
      <c r="CI37" s="454"/>
      <c r="CJ37" s="444" t="e">
        <f>IF($D37="","",INDEX(#REF!,$D37,21))&amp;" "&amp;IF($D37="","",INDEX(#REF!,$D37,22))</f>
        <v>#REF!</v>
      </c>
      <c r="CK37" s="429"/>
      <c r="CL37" s="429"/>
      <c r="CM37" s="429"/>
      <c r="CN37" s="429"/>
      <c r="CO37" s="430"/>
      <c r="CP37" s="445" t="e">
        <f>IF($D37="","",INDEX(#REF!,$D37,13))</f>
        <v>#REF!</v>
      </c>
      <c r="CQ37" s="446"/>
      <c r="CR37" s="446"/>
      <c r="CS37" s="446"/>
      <c r="CT37" s="446"/>
      <c r="CU37" s="446"/>
      <c r="CV37" s="446"/>
      <c r="CW37" s="446"/>
      <c r="CX37" s="446"/>
      <c r="CY37" s="446"/>
      <c r="CZ37" s="446"/>
      <c r="DA37" s="448" t="s">
        <v>25</v>
      </c>
      <c r="DB37" s="449" t="e">
        <f>IF($D37="","",IF(INDEX(#REF!,$D37,14)="","",INDEX(#REF!,$D37,14)))</f>
        <v>#REF!</v>
      </c>
      <c r="DC37" s="449"/>
      <c r="DD37" s="449"/>
      <c r="DE37" s="449"/>
      <c r="DF37" s="449"/>
      <c r="DG37" s="449"/>
      <c r="DH37" s="428" t="s">
        <v>24</v>
      </c>
      <c r="DI37" s="443"/>
    </row>
    <row r="38" spans="2:140" ht="21" customHeight="1">
      <c r="D38" s="434"/>
      <c r="E38" s="464"/>
      <c r="F38" s="55"/>
      <c r="G38" s="405"/>
      <c r="H38" s="435"/>
      <c r="I38" s="61" t="s">
        <v>25</v>
      </c>
      <c r="J38" s="462" t="str">
        <f>IF(E37="","",VLOOKUP(E37,$F$91:$R$94,5))</f>
        <v/>
      </c>
      <c r="K38" s="462"/>
      <c r="L38" s="462"/>
      <c r="M38" s="63" t="s">
        <v>24</v>
      </c>
      <c r="N38" s="144"/>
      <c r="O38" s="145"/>
      <c r="P38" s="427" t="e">
        <f>IF($D37="","",VLOOKUP($D37,#REF!,5))</f>
        <v>#REF!</v>
      </c>
      <c r="Q38" s="427"/>
      <c r="R38" s="427"/>
      <c r="S38" s="427"/>
      <c r="T38" s="427"/>
      <c r="U38" s="427"/>
      <c r="V38" s="427"/>
      <c r="W38" s="427"/>
      <c r="X38" s="427"/>
      <c r="Y38" s="427"/>
      <c r="Z38" s="145"/>
      <c r="AA38" s="145"/>
      <c r="AB38" s="427" t="e">
        <f>IF($D37="","",VLOOKUP($D37,#REF!,6))</f>
        <v>#REF!</v>
      </c>
      <c r="AC38" s="427"/>
      <c r="AD38" s="427"/>
      <c r="AE38" s="427"/>
      <c r="AF38" s="427"/>
      <c r="AG38" s="427"/>
      <c r="AH38" s="427"/>
      <c r="AI38" s="427"/>
      <c r="AJ38" s="427"/>
      <c r="AK38" s="427"/>
      <c r="AL38" s="145"/>
      <c r="AM38" s="146"/>
      <c r="AN38" s="442"/>
      <c r="AO38" s="429"/>
      <c r="AP38" s="429"/>
      <c r="AQ38" s="430"/>
      <c r="AR38" s="442"/>
      <c r="AS38" s="429"/>
      <c r="AT38" s="429"/>
      <c r="AU38" s="429"/>
      <c r="AV38" s="429"/>
      <c r="AW38" s="429"/>
      <c r="AX38" s="429"/>
      <c r="AY38" s="429"/>
      <c r="AZ38" s="429"/>
      <c r="BA38" s="429"/>
      <c r="BB38" s="429"/>
      <c r="BC38" s="429"/>
      <c r="BD38" s="429"/>
      <c r="BE38" s="429"/>
      <c r="BF38" s="430"/>
      <c r="BG38" s="442"/>
      <c r="BH38" s="429"/>
      <c r="BI38" s="429"/>
      <c r="BJ38" s="429"/>
      <c r="BK38" s="429"/>
      <c r="BL38" s="429"/>
      <c r="BM38" s="429"/>
      <c r="BN38" s="429"/>
      <c r="BO38" s="430"/>
      <c r="BP38" s="431"/>
      <c r="BQ38" s="432"/>
      <c r="BR38" s="432"/>
      <c r="BS38" s="432"/>
      <c r="BT38" s="432"/>
      <c r="BU38" s="432"/>
      <c r="BV38" s="433"/>
      <c r="BW38" s="431"/>
      <c r="BX38" s="432"/>
      <c r="BY38" s="432"/>
      <c r="BZ38" s="432"/>
      <c r="CA38" s="432"/>
      <c r="CB38" s="432"/>
      <c r="CC38" s="433"/>
      <c r="CD38" s="442"/>
      <c r="CE38" s="429"/>
      <c r="CF38" s="429"/>
      <c r="CG38" s="429"/>
      <c r="CH38" s="429"/>
      <c r="CI38" s="454"/>
      <c r="CJ38" s="444"/>
      <c r="CK38" s="429"/>
      <c r="CL38" s="429"/>
      <c r="CM38" s="429"/>
      <c r="CN38" s="429"/>
      <c r="CO38" s="430"/>
      <c r="CP38" s="447"/>
      <c r="CQ38" s="446"/>
      <c r="CR38" s="446"/>
      <c r="CS38" s="446"/>
      <c r="CT38" s="446"/>
      <c r="CU38" s="446"/>
      <c r="CV38" s="446"/>
      <c r="CW38" s="446"/>
      <c r="CX38" s="446"/>
      <c r="CY38" s="446"/>
      <c r="CZ38" s="446"/>
      <c r="DA38" s="448"/>
      <c r="DB38" s="449"/>
      <c r="DC38" s="449"/>
      <c r="DD38" s="449"/>
      <c r="DE38" s="449"/>
      <c r="DF38" s="449"/>
      <c r="DG38" s="449"/>
      <c r="DH38" s="428"/>
      <c r="DI38" s="443"/>
    </row>
    <row r="39" spans="2:140" ht="15" customHeight="1">
      <c r="D39" s="434" t="e">
        <f>#REF!</f>
        <v>#REF!</v>
      </c>
      <c r="E39" s="463"/>
      <c r="F39" s="55"/>
      <c r="G39" s="405"/>
      <c r="H39" s="435">
        <v>18</v>
      </c>
      <c r="I39" s="62"/>
      <c r="J39" s="424">
        <v>18</v>
      </c>
      <c r="K39" s="424"/>
      <c r="L39" s="424"/>
      <c r="M39" s="64"/>
      <c r="N39" s="147"/>
      <c r="O39" s="148"/>
      <c r="P39" s="426" t="e">
        <f>IF($D39="","",VLOOKUP($D39,#REF!,7))</f>
        <v>#REF!</v>
      </c>
      <c r="Q39" s="426"/>
      <c r="R39" s="426"/>
      <c r="S39" s="426"/>
      <c r="T39" s="426"/>
      <c r="U39" s="426"/>
      <c r="V39" s="426"/>
      <c r="W39" s="426"/>
      <c r="X39" s="426"/>
      <c r="Y39" s="426"/>
      <c r="Z39" s="148"/>
      <c r="AA39" s="148"/>
      <c r="AB39" s="426" t="e">
        <f>IF($D39="","",VLOOKUP($D39,#REF!,8))</f>
        <v>#REF!</v>
      </c>
      <c r="AC39" s="426"/>
      <c r="AD39" s="426"/>
      <c r="AE39" s="426"/>
      <c r="AF39" s="426"/>
      <c r="AG39" s="426"/>
      <c r="AH39" s="426"/>
      <c r="AI39" s="426"/>
      <c r="AJ39" s="426"/>
      <c r="AK39" s="426"/>
      <c r="AL39" s="148"/>
      <c r="AM39" s="149"/>
      <c r="AN39" s="442" t="e">
        <f>IF($D39="","",VLOOKUP($D39,#REF!,4))</f>
        <v>#REF!</v>
      </c>
      <c r="AO39" s="429"/>
      <c r="AP39" s="429"/>
      <c r="AQ39" s="430"/>
      <c r="AR39" s="442" t="e">
        <f>IF($D39="","",VLOOKUP($D39,#REF!,9))</f>
        <v>#REF!</v>
      </c>
      <c r="AS39" s="429"/>
      <c r="AT39" s="429"/>
      <c r="AU39" s="429"/>
      <c r="AV39" s="429"/>
      <c r="AW39" s="429" t="s">
        <v>32</v>
      </c>
      <c r="AX39" s="429" t="e">
        <f>IF($D39="","",VLOOKUP($D39,#REF!,10))</f>
        <v>#REF!</v>
      </c>
      <c r="AY39" s="429"/>
      <c r="AZ39" s="429"/>
      <c r="BA39" s="429"/>
      <c r="BB39" s="429" t="s">
        <v>32</v>
      </c>
      <c r="BC39" s="429" t="e">
        <f>IF($D39="","",VLOOKUP($D39,#REF!,11))</f>
        <v>#REF!</v>
      </c>
      <c r="BD39" s="429"/>
      <c r="BE39" s="429"/>
      <c r="BF39" s="430"/>
      <c r="BG39" s="442" t="e">
        <f>IF($D39="","",VLOOKUP($D39,#REF!,2))</f>
        <v>#REF!</v>
      </c>
      <c r="BH39" s="429"/>
      <c r="BI39" s="429"/>
      <c r="BJ39" s="429"/>
      <c r="BK39" s="429" t="s">
        <v>32</v>
      </c>
      <c r="BL39" s="429" t="e">
        <f>IF($D39="","",VLOOKUP($D39,#REF!,3))</f>
        <v>#REF!</v>
      </c>
      <c r="BM39" s="429"/>
      <c r="BN39" s="429"/>
      <c r="BO39" s="430"/>
      <c r="BP39" s="431" t="e">
        <f>IF($D39="","",VLOOKUP($D39,#REF!,15))</f>
        <v>#REF!</v>
      </c>
      <c r="BQ39" s="432"/>
      <c r="BR39" s="432"/>
      <c r="BS39" s="432"/>
      <c r="BT39" s="432"/>
      <c r="BU39" s="432"/>
      <c r="BV39" s="433"/>
      <c r="BW39" s="431" t="e">
        <f>IF($D39="","",VLOOKUP($D39,#REF!,16))</f>
        <v>#REF!</v>
      </c>
      <c r="BX39" s="432"/>
      <c r="BY39" s="432"/>
      <c r="BZ39" s="432"/>
      <c r="CA39" s="432"/>
      <c r="CB39" s="432"/>
      <c r="CC39" s="433"/>
      <c r="CD39" s="442" t="e">
        <f>IF($D39="","",INDEX(#REF!,$D39,19))&amp;" "&amp;IF($D39="","",INDEX(#REF!,$D39,20))</f>
        <v>#REF!</v>
      </c>
      <c r="CE39" s="429"/>
      <c r="CF39" s="429"/>
      <c r="CG39" s="429"/>
      <c r="CH39" s="429"/>
      <c r="CI39" s="454"/>
      <c r="CJ39" s="444" t="e">
        <f>IF($D39="","",INDEX(#REF!,$D39,21))&amp;" "&amp;IF($D39="","",INDEX(#REF!,$D39,22))</f>
        <v>#REF!</v>
      </c>
      <c r="CK39" s="429"/>
      <c r="CL39" s="429"/>
      <c r="CM39" s="429"/>
      <c r="CN39" s="429"/>
      <c r="CO39" s="430"/>
      <c r="CP39" s="445" t="e">
        <f>IF($D39="","",INDEX(#REF!,$D39,13))</f>
        <v>#REF!</v>
      </c>
      <c r="CQ39" s="446"/>
      <c r="CR39" s="446"/>
      <c r="CS39" s="446"/>
      <c r="CT39" s="446"/>
      <c r="CU39" s="446"/>
      <c r="CV39" s="446"/>
      <c r="CW39" s="446"/>
      <c r="CX39" s="446"/>
      <c r="CY39" s="446"/>
      <c r="CZ39" s="446"/>
      <c r="DA39" s="448" t="s">
        <v>25</v>
      </c>
      <c r="DB39" s="449" t="e">
        <f>IF($D39="","",IF(INDEX(#REF!,$D39,14)="","",INDEX(#REF!,$D39,14)))</f>
        <v>#REF!</v>
      </c>
      <c r="DC39" s="449"/>
      <c r="DD39" s="449"/>
      <c r="DE39" s="449"/>
      <c r="DF39" s="449"/>
      <c r="DG39" s="449"/>
      <c r="DH39" s="428" t="s">
        <v>24</v>
      </c>
      <c r="DI39" s="443"/>
    </row>
    <row r="40" spans="2:140" ht="21" customHeight="1">
      <c r="D40" s="434"/>
      <c r="E40" s="464"/>
      <c r="F40" s="55"/>
      <c r="G40" s="405"/>
      <c r="H40" s="435"/>
      <c r="I40" s="61" t="s">
        <v>25</v>
      </c>
      <c r="J40" s="462" t="str">
        <f>IF(E39="","",VLOOKUP(E39,$F$91:$R$94,5))</f>
        <v/>
      </c>
      <c r="K40" s="462"/>
      <c r="L40" s="462"/>
      <c r="M40" s="63" t="s">
        <v>24</v>
      </c>
      <c r="N40" s="144"/>
      <c r="O40" s="145"/>
      <c r="P40" s="427" t="e">
        <f>IF($D39="","",VLOOKUP($D39,#REF!,5))</f>
        <v>#REF!</v>
      </c>
      <c r="Q40" s="427"/>
      <c r="R40" s="427"/>
      <c r="S40" s="427"/>
      <c r="T40" s="427"/>
      <c r="U40" s="427"/>
      <c r="V40" s="427"/>
      <c r="W40" s="427"/>
      <c r="X40" s="427"/>
      <c r="Y40" s="427"/>
      <c r="Z40" s="145"/>
      <c r="AA40" s="145"/>
      <c r="AB40" s="427" t="e">
        <f>IF($D39="","",VLOOKUP($D39,#REF!,6))</f>
        <v>#REF!</v>
      </c>
      <c r="AC40" s="427"/>
      <c r="AD40" s="427"/>
      <c r="AE40" s="427"/>
      <c r="AF40" s="427"/>
      <c r="AG40" s="427"/>
      <c r="AH40" s="427"/>
      <c r="AI40" s="427"/>
      <c r="AJ40" s="427"/>
      <c r="AK40" s="427"/>
      <c r="AL40" s="145"/>
      <c r="AM40" s="146"/>
      <c r="AN40" s="442"/>
      <c r="AO40" s="429"/>
      <c r="AP40" s="429"/>
      <c r="AQ40" s="430"/>
      <c r="AR40" s="442"/>
      <c r="AS40" s="429"/>
      <c r="AT40" s="429"/>
      <c r="AU40" s="429"/>
      <c r="AV40" s="429"/>
      <c r="AW40" s="429"/>
      <c r="AX40" s="429"/>
      <c r="AY40" s="429"/>
      <c r="AZ40" s="429"/>
      <c r="BA40" s="429"/>
      <c r="BB40" s="429"/>
      <c r="BC40" s="429"/>
      <c r="BD40" s="429"/>
      <c r="BE40" s="429"/>
      <c r="BF40" s="430"/>
      <c r="BG40" s="442"/>
      <c r="BH40" s="429"/>
      <c r="BI40" s="429"/>
      <c r="BJ40" s="429"/>
      <c r="BK40" s="429"/>
      <c r="BL40" s="429"/>
      <c r="BM40" s="429"/>
      <c r="BN40" s="429"/>
      <c r="BO40" s="430"/>
      <c r="BP40" s="431"/>
      <c r="BQ40" s="432"/>
      <c r="BR40" s="432"/>
      <c r="BS40" s="432"/>
      <c r="BT40" s="432"/>
      <c r="BU40" s="432"/>
      <c r="BV40" s="433"/>
      <c r="BW40" s="431"/>
      <c r="BX40" s="432"/>
      <c r="BY40" s="432"/>
      <c r="BZ40" s="432"/>
      <c r="CA40" s="432"/>
      <c r="CB40" s="432"/>
      <c r="CC40" s="433"/>
      <c r="CD40" s="442"/>
      <c r="CE40" s="429"/>
      <c r="CF40" s="429"/>
      <c r="CG40" s="429"/>
      <c r="CH40" s="429"/>
      <c r="CI40" s="454"/>
      <c r="CJ40" s="444"/>
      <c r="CK40" s="429"/>
      <c r="CL40" s="429"/>
      <c r="CM40" s="429"/>
      <c r="CN40" s="429"/>
      <c r="CO40" s="430"/>
      <c r="CP40" s="447"/>
      <c r="CQ40" s="446"/>
      <c r="CR40" s="446"/>
      <c r="CS40" s="446"/>
      <c r="CT40" s="446"/>
      <c r="CU40" s="446"/>
      <c r="CV40" s="446"/>
      <c r="CW40" s="446"/>
      <c r="CX40" s="446"/>
      <c r="CY40" s="446"/>
      <c r="CZ40" s="446"/>
      <c r="DA40" s="448"/>
      <c r="DB40" s="449"/>
      <c r="DC40" s="449"/>
      <c r="DD40" s="449"/>
      <c r="DE40" s="449"/>
      <c r="DF40" s="449"/>
      <c r="DG40" s="449"/>
      <c r="DH40" s="428"/>
      <c r="DI40" s="443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/>
      <c r="DY40" s="150"/>
      <c r="DZ40" s="150"/>
      <c r="EA40" s="150"/>
      <c r="EB40" s="150"/>
      <c r="EC40" s="150"/>
      <c r="ED40" s="150"/>
      <c r="EE40" s="150"/>
      <c r="EF40" s="150"/>
      <c r="EG40" s="150"/>
      <c r="EH40" s="150"/>
      <c r="EI40" s="150"/>
      <c r="EJ40" s="150"/>
    </row>
    <row r="41" spans="2:140" ht="15" customHeight="1">
      <c r="D41" s="434" t="e">
        <f>#REF!</f>
        <v>#REF!</v>
      </c>
      <c r="E41" s="463"/>
      <c r="F41" s="55"/>
      <c r="G41" s="405"/>
      <c r="H41" s="435">
        <v>19</v>
      </c>
      <c r="I41" s="62"/>
      <c r="J41" s="424">
        <v>19</v>
      </c>
      <c r="K41" s="424"/>
      <c r="L41" s="424"/>
      <c r="M41" s="64"/>
      <c r="N41" s="147"/>
      <c r="O41" s="148"/>
      <c r="P41" s="426" t="e">
        <f>IF($D41="","",VLOOKUP($D41,#REF!,7))</f>
        <v>#REF!</v>
      </c>
      <c r="Q41" s="426"/>
      <c r="R41" s="426"/>
      <c r="S41" s="426"/>
      <c r="T41" s="426"/>
      <c r="U41" s="426"/>
      <c r="V41" s="426"/>
      <c r="W41" s="426"/>
      <c r="X41" s="426"/>
      <c r="Y41" s="426"/>
      <c r="Z41" s="148"/>
      <c r="AA41" s="148"/>
      <c r="AB41" s="426" t="e">
        <f>IF($D41="","",VLOOKUP($D41,#REF!,8))</f>
        <v>#REF!</v>
      </c>
      <c r="AC41" s="426"/>
      <c r="AD41" s="426"/>
      <c r="AE41" s="426"/>
      <c r="AF41" s="426"/>
      <c r="AG41" s="426"/>
      <c r="AH41" s="426"/>
      <c r="AI41" s="426"/>
      <c r="AJ41" s="426"/>
      <c r="AK41" s="426"/>
      <c r="AL41" s="148"/>
      <c r="AM41" s="149"/>
      <c r="AN41" s="442" t="e">
        <f>IF($D41="","",VLOOKUP($D41,#REF!,4))</f>
        <v>#REF!</v>
      </c>
      <c r="AO41" s="429"/>
      <c r="AP41" s="429"/>
      <c r="AQ41" s="430"/>
      <c r="AR41" s="442" t="e">
        <f>IF($D41="","",VLOOKUP($D41,#REF!,9))</f>
        <v>#REF!</v>
      </c>
      <c r="AS41" s="429"/>
      <c r="AT41" s="429"/>
      <c r="AU41" s="429"/>
      <c r="AV41" s="429"/>
      <c r="AW41" s="429" t="s">
        <v>32</v>
      </c>
      <c r="AX41" s="429" t="e">
        <f>IF($D41="","",VLOOKUP($D41,#REF!,10))</f>
        <v>#REF!</v>
      </c>
      <c r="AY41" s="429"/>
      <c r="AZ41" s="429"/>
      <c r="BA41" s="429"/>
      <c r="BB41" s="429" t="s">
        <v>32</v>
      </c>
      <c r="BC41" s="429" t="e">
        <f>IF($D41="","",VLOOKUP($D41,#REF!,11))</f>
        <v>#REF!</v>
      </c>
      <c r="BD41" s="429"/>
      <c r="BE41" s="429"/>
      <c r="BF41" s="430"/>
      <c r="BG41" s="442" t="e">
        <f>IF($D41="","",VLOOKUP($D41,#REF!,2))</f>
        <v>#REF!</v>
      </c>
      <c r="BH41" s="429"/>
      <c r="BI41" s="429"/>
      <c r="BJ41" s="429"/>
      <c r="BK41" s="429" t="s">
        <v>32</v>
      </c>
      <c r="BL41" s="429" t="e">
        <f>IF($D41="","",VLOOKUP($D41,#REF!,3))</f>
        <v>#REF!</v>
      </c>
      <c r="BM41" s="429"/>
      <c r="BN41" s="429"/>
      <c r="BO41" s="430"/>
      <c r="BP41" s="431" t="e">
        <f>IF($D41="","",VLOOKUP($D41,#REF!,15))</f>
        <v>#REF!</v>
      </c>
      <c r="BQ41" s="432"/>
      <c r="BR41" s="432"/>
      <c r="BS41" s="432"/>
      <c r="BT41" s="432"/>
      <c r="BU41" s="432"/>
      <c r="BV41" s="433"/>
      <c r="BW41" s="431" t="e">
        <f>IF($D41="","",VLOOKUP($D41,#REF!,16))</f>
        <v>#REF!</v>
      </c>
      <c r="BX41" s="432"/>
      <c r="BY41" s="432"/>
      <c r="BZ41" s="432"/>
      <c r="CA41" s="432"/>
      <c r="CB41" s="432"/>
      <c r="CC41" s="433"/>
      <c r="CD41" s="442" t="e">
        <f>IF($D41="","",INDEX(#REF!,$D41,19))&amp;" "&amp;IF($D41="","",INDEX(#REF!,$D41,20))</f>
        <v>#REF!</v>
      </c>
      <c r="CE41" s="429"/>
      <c r="CF41" s="429"/>
      <c r="CG41" s="429"/>
      <c r="CH41" s="429"/>
      <c r="CI41" s="454"/>
      <c r="CJ41" s="444" t="e">
        <f>IF($D41="","",INDEX(#REF!,$D41,21))&amp;" "&amp;IF($D41="","",INDEX(#REF!,$D41,22))</f>
        <v>#REF!</v>
      </c>
      <c r="CK41" s="429"/>
      <c r="CL41" s="429"/>
      <c r="CM41" s="429"/>
      <c r="CN41" s="429"/>
      <c r="CO41" s="430"/>
      <c r="CP41" s="445" t="e">
        <f>IF($D41="","",INDEX(#REF!,$D41,13))</f>
        <v>#REF!</v>
      </c>
      <c r="CQ41" s="446"/>
      <c r="CR41" s="446"/>
      <c r="CS41" s="446"/>
      <c r="CT41" s="446"/>
      <c r="CU41" s="446"/>
      <c r="CV41" s="446"/>
      <c r="CW41" s="446"/>
      <c r="CX41" s="446"/>
      <c r="CY41" s="446"/>
      <c r="CZ41" s="446"/>
      <c r="DA41" s="448" t="s">
        <v>25</v>
      </c>
      <c r="DB41" s="449" t="e">
        <f>IF($D41="","",IF(INDEX(#REF!,$D41,14)="","",INDEX(#REF!,$D41,14)))</f>
        <v>#REF!</v>
      </c>
      <c r="DC41" s="449"/>
      <c r="DD41" s="449"/>
      <c r="DE41" s="449"/>
      <c r="DF41" s="449"/>
      <c r="DG41" s="449"/>
      <c r="DH41" s="428" t="s">
        <v>24</v>
      </c>
      <c r="DI41" s="443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0"/>
      <c r="DZ41" s="150"/>
      <c r="EA41" s="150"/>
      <c r="EB41" s="150"/>
      <c r="EC41" s="150"/>
      <c r="ED41" s="150"/>
      <c r="EE41" s="150"/>
      <c r="EF41" s="150"/>
      <c r="EG41" s="150"/>
      <c r="EH41" s="150"/>
      <c r="EI41" s="150"/>
      <c r="EJ41" s="150"/>
    </row>
    <row r="42" spans="2:140" ht="21" customHeight="1">
      <c r="D42" s="434"/>
      <c r="E42" s="464"/>
      <c r="F42" s="55"/>
      <c r="G42" s="405"/>
      <c r="H42" s="435"/>
      <c r="I42" s="61" t="s">
        <v>25</v>
      </c>
      <c r="J42" s="462" t="str">
        <f>IF(E41="","",VLOOKUP(E41,$F$91:$R$94,5))</f>
        <v/>
      </c>
      <c r="K42" s="462"/>
      <c r="L42" s="462"/>
      <c r="M42" s="63" t="s">
        <v>24</v>
      </c>
      <c r="N42" s="144"/>
      <c r="O42" s="145"/>
      <c r="P42" s="427" t="e">
        <f>IF($D41="","",VLOOKUP($D41,#REF!,5))</f>
        <v>#REF!</v>
      </c>
      <c r="Q42" s="427"/>
      <c r="R42" s="427"/>
      <c r="S42" s="427"/>
      <c r="T42" s="427"/>
      <c r="U42" s="427"/>
      <c r="V42" s="427"/>
      <c r="W42" s="427"/>
      <c r="X42" s="427"/>
      <c r="Y42" s="427"/>
      <c r="Z42" s="145"/>
      <c r="AA42" s="145"/>
      <c r="AB42" s="427" t="e">
        <f>IF($D41="","",VLOOKUP($D41,#REF!,6))</f>
        <v>#REF!</v>
      </c>
      <c r="AC42" s="427"/>
      <c r="AD42" s="427"/>
      <c r="AE42" s="427"/>
      <c r="AF42" s="427"/>
      <c r="AG42" s="427"/>
      <c r="AH42" s="427"/>
      <c r="AI42" s="427"/>
      <c r="AJ42" s="427"/>
      <c r="AK42" s="427"/>
      <c r="AL42" s="145"/>
      <c r="AM42" s="146"/>
      <c r="AN42" s="442"/>
      <c r="AO42" s="429"/>
      <c r="AP42" s="429"/>
      <c r="AQ42" s="430"/>
      <c r="AR42" s="442"/>
      <c r="AS42" s="429"/>
      <c r="AT42" s="429"/>
      <c r="AU42" s="429"/>
      <c r="AV42" s="429"/>
      <c r="AW42" s="429"/>
      <c r="AX42" s="429"/>
      <c r="AY42" s="429"/>
      <c r="AZ42" s="429"/>
      <c r="BA42" s="429"/>
      <c r="BB42" s="429"/>
      <c r="BC42" s="429"/>
      <c r="BD42" s="429"/>
      <c r="BE42" s="429"/>
      <c r="BF42" s="430"/>
      <c r="BG42" s="442"/>
      <c r="BH42" s="429"/>
      <c r="BI42" s="429"/>
      <c r="BJ42" s="429"/>
      <c r="BK42" s="429"/>
      <c r="BL42" s="429"/>
      <c r="BM42" s="429"/>
      <c r="BN42" s="429"/>
      <c r="BO42" s="430"/>
      <c r="BP42" s="431"/>
      <c r="BQ42" s="432"/>
      <c r="BR42" s="432"/>
      <c r="BS42" s="432"/>
      <c r="BT42" s="432"/>
      <c r="BU42" s="432"/>
      <c r="BV42" s="433"/>
      <c r="BW42" s="431"/>
      <c r="BX42" s="432"/>
      <c r="BY42" s="432"/>
      <c r="BZ42" s="432"/>
      <c r="CA42" s="432"/>
      <c r="CB42" s="432"/>
      <c r="CC42" s="433"/>
      <c r="CD42" s="442"/>
      <c r="CE42" s="429"/>
      <c r="CF42" s="429"/>
      <c r="CG42" s="429"/>
      <c r="CH42" s="429"/>
      <c r="CI42" s="454"/>
      <c r="CJ42" s="444"/>
      <c r="CK42" s="429"/>
      <c r="CL42" s="429"/>
      <c r="CM42" s="429"/>
      <c r="CN42" s="429"/>
      <c r="CO42" s="430"/>
      <c r="CP42" s="447"/>
      <c r="CQ42" s="446"/>
      <c r="CR42" s="446"/>
      <c r="CS42" s="446"/>
      <c r="CT42" s="446"/>
      <c r="CU42" s="446"/>
      <c r="CV42" s="446"/>
      <c r="CW42" s="446"/>
      <c r="CX42" s="446"/>
      <c r="CY42" s="446"/>
      <c r="CZ42" s="446"/>
      <c r="DA42" s="448"/>
      <c r="DB42" s="449"/>
      <c r="DC42" s="449"/>
      <c r="DD42" s="449"/>
      <c r="DE42" s="449"/>
      <c r="DF42" s="449"/>
      <c r="DG42" s="449"/>
      <c r="DH42" s="428"/>
      <c r="DI42" s="443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</row>
    <row r="43" spans="2:140" ht="15" customHeight="1">
      <c r="D43" s="434" t="e">
        <f>#REF!</f>
        <v>#REF!</v>
      </c>
      <c r="E43" s="463"/>
      <c r="F43" s="55"/>
      <c r="G43" s="405"/>
      <c r="H43" s="435">
        <v>20</v>
      </c>
      <c r="I43" s="62"/>
      <c r="J43" s="424">
        <v>20</v>
      </c>
      <c r="K43" s="424"/>
      <c r="L43" s="424"/>
      <c r="M43" s="64"/>
      <c r="N43" s="147"/>
      <c r="O43" s="148"/>
      <c r="P43" s="426" t="e">
        <f>IF($D43="","",VLOOKUP($D43,#REF!,7))</f>
        <v>#REF!</v>
      </c>
      <c r="Q43" s="426"/>
      <c r="R43" s="426"/>
      <c r="S43" s="426"/>
      <c r="T43" s="426"/>
      <c r="U43" s="426"/>
      <c r="V43" s="426"/>
      <c r="W43" s="426"/>
      <c r="X43" s="426"/>
      <c r="Y43" s="426"/>
      <c r="Z43" s="148"/>
      <c r="AA43" s="148"/>
      <c r="AB43" s="426" t="e">
        <f>IF($D43="","",VLOOKUP($D43,#REF!,8))</f>
        <v>#REF!</v>
      </c>
      <c r="AC43" s="426"/>
      <c r="AD43" s="426"/>
      <c r="AE43" s="426"/>
      <c r="AF43" s="426"/>
      <c r="AG43" s="426"/>
      <c r="AH43" s="426"/>
      <c r="AI43" s="426"/>
      <c r="AJ43" s="426"/>
      <c r="AK43" s="426"/>
      <c r="AL43" s="148"/>
      <c r="AM43" s="149"/>
      <c r="AN43" s="442" t="e">
        <f>IF($D43="","",VLOOKUP($D43,#REF!,4))</f>
        <v>#REF!</v>
      </c>
      <c r="AO43" s="429"/>
      <c r="AP43" s="429"/>
      <c r="AQ43" s="430"/>
      <c r="AR43" s="442" t="e">
        <f>IF($D43="","",VLOOKUP($D43,#REF!,9))</f>
        <v>#REF!</v>
      </c>
      <c r="AS43" s="429"/>
      <c r="AT43" s="429"/>
      <c r="AU43" s="429"/>
      <c r="AV43" s="429"/>
      <c r="AW43" s="429" t="s">
        <v>32</v>
      </c>
      <c r="AX43" s="429" t="e">
        <f>IF($D43="","",VLOOKUP($D43,#REF!,10))</f>
        <v>#REF!</v>
      </c>
      <c r="AY43" s="429"/>
      <c r="AZ43" s="429"/>
      <c r="BA43" s="429"/>
      <c r="BB43" s="429" t="s">
        <v>32</v>
      </c>
      <c r="BC43" s="429" t="e">
        <f>IF($D43="","",VLOOKUP($D43,#REF!,11))</f>
        <v>#REF!</v>
      </c>
      <c r="BD43" s="429"/>
      <c r="BE43" s="429"/>
      <c r="BF43" s="430"/>
      <c r="BG43" s="442" t="e">
        <f>IF($D43="","",VLOOKUP($D43,#REF!,2))</f>
        <v>#REF!</v>
      </c>
      <c r="BH43" s="429"/>
      <c r="BI43" s="429"/>
      <c r="BJ43" s="429"/>
      <c r="BK43" s="429" t="s">
        <v>32</v>
      </c>
      <c r="BL43" s="429" t="e">
        <f>IF($D43="","",VLOOKUP($D43,#REF!,3))</f>
        <v>#REF!</v>
      </c>
      <c r="BM43" s="429"/>
      <c r="BN43" s="429"/>
      <c r="BO43" s="430"/>
      <c r="BP43" s="431" t="e">
        <f>IF($D43="","",VLOOKUP($D43,#REF!,15))</f>
        <v>#REF!</v>
      </c>
      <c r="BQ43" s="432"/>
      <c r="BR43" s="432"/>
      <c r="BS43" s="432"/>
      <c r="BT43" s="432"/>
      <c r="BU43" s="432"/>
      <c r="BV43" s="433"/>
      <c r="BW43" s="431" t="e">
        <f>IF($D43="","",VLOOKUP($D43,#REF!,16))</f>
        <v>#REF!</v>
      </c>
      <c r="BX43" s="432"/>
      <c r="BY43" s="432"/>
      <c r="BZ43" s="432"/>
      <c r="CA43" s="432"/>
      <c r="CB43" s="432"/>
      <c r="CC43" s="433"/>
      <c r="CD43" s="442" t="e">
        <f>IF($D43="","",INDEX(#REF!,$D43,19))&amp;" "&amp;IF($D43="","",INDEX(#REF!,$D43,20))</f>
        <v>#REF!</v>
      </c>
      <c r="CE43" s="429"/>
      <c r="CF43" s="429"/>
      <c r="CG43" s="429"/>
      <c r="CH43" s="429"/>
      <c r="CI43" s="454"/>
      <c r="CJ43" s="444" t="e">
        <f>IF($D43="","",INDEX(#REF!,$D43,21))&amp;" "&amp;IF($D43="","",INDEX(#REF!,$D43,22))</f>
        <v>#REF!</v>
      </c>
      <c r="CK43" s="429"/>
      <c r="CL43" s="429"/>
      <c r="CM43" s="429"/>
      <c r="CN43" s="429"/>
      <c r="CO43" s="430"/>
      <c r="CP43" s="445" t="e">
        <f>IF($D43="","",INDEX(#REF!,$D43,13))</f>
        <v>#REF!</v>
      </c>
      <c r="CQ43" s="446"/>
      <c r="CR43" s="446"/>
      <c r="CS43" s="446"/>
      <c r="CT43" s="446"/>
      <c r="CU43" s="446"/>
      <c r="CV43" s="446"/>
      <c r="CW43" s="446"/>
      <c r="CX43" s="446"/>
      <c r="CY43" s="446"/>
      <c r="CZ43" s="446"/>
      <c r="DA43" s="448" t="s">
        <v>25</v>
      </c>
      <c r="DB43" s="449" t="e">
        <f>IF($D43="","",IF(INDEX(#REF!,$D43,14)="","",INDEX(#REF!,$D43,14)))</f>
        <v>#REF!</v>
      </c>
      <c r="DC43" s="449"/>
      <c r="DD43" s="449"/>
      <c r="DE43" s="449"/>
      <c r="DF43" s="449"/>
      <c r="DG43" s="449"/>
      <c r="DH43" s="428" t="s">
        <v>24</v>
      </c>
      <c r="DI43" s="443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</row>
    <row r="44" spans="2:140" ht="21" customHeight="1" thickBot="1">
      <c r="D44" s="434"/>
      <c r="E44" s="481"/>
      <c r="F44" s="55"/>
      <c r="G44" s="405"/>
      <c r="H44" s="435"/>
      <c r="I44" s="61" t="s">
        <v>25</v>
      </c>
      <c r="J44" s="462" t="str">
        <f>IF(E43="","",VLOOKUP(E43,$F$91:$R$94,5))</f>
        <v/>
      </c>
      <c r="K44" s="462"/>
      <c r="L44" s="462"/>
      <c r="M44" s="63" t="s">
        <v>24</v>
      </c>
      <c r="N44" s="144"/>
      <c r="O44" s="145"/>
      <c r="P44" s="427" t="e">
        <f>IF($D43="","",VLOOKUP($D43,#REF!,5))</f>
        <v>#REF!</v>
      </c>
      <c r="Q44" s="427"/>
      <c r="R44" s="427"/>
      <c r="S44" s="427"/>
      <c r="T44" s="427"/>
      <c r="U44" s="427"/>
      <c r="V44" s="427"/>
      <c r="W44" s="427"/>
      <c r="X44" s="427"/>
      <c r="Y44" s="427"/>
      <c r="Z44" s="145"/>
      <c r="AA44" s="145"/>
      <c r="AB44" s="427" t="e">
        <f>IF($D43="","",VLOOKUP($D43,#REF!,6))</f>
        <v>#REF!</v>
      </c>
      <c r="AC44" s="427"/>
      <c r="AD44" s="427"/>
      <c r="AE44" s="427"/>
      <c r="AF44" s="427"/>
      <c r="AG44" s="427"/>
      <c r="AH44" s="427"/>
      <c r="AI44" s="427"/>
      <c r="AJ44" s="427"/>
      <c r="AK44" s="427"/>
      <c r="AL44" s="145"/>
      <c r="AM44" s="146"/>
      <c r="AN44" s="442"/>
      <c r="AO44" s="429"/>
      <c r="AP44" s="429"/>
      <c r="AQ44" s="430"/>
      <c r="AR44" s="442"/>
      <c r="AS44" s="429"/>
      <c r="AT44" s="429"/>
      <c r="AU44" s="429"/>
      <c r="AV44" s="429"/>
      <c r="AW44" s="429"/>
      <c r="AX44" s="429"/>
      <c r="AY44" s="429"/>
      <c r="AZ44" s="429"/>
      <c r="BA44" s="429"/>
      <c r="BB44" s="429"/>
      <c r="BC44" s="429"/>
      <c r="BD44" s="429"/>
      <c r="BE44" s="429"/>
      <c r="BF44" s="430"/>
      <c r="BG44" s="442"/>
      <c r="BH44" s="429"/>
      <c r="BI44" s="429"/>
      <c r="BJ44" s="429"/>
      <c r="BK44" s="429"/>
      <c r="BL44" s="429"/>
      <c r="BM44" s="429"/>
      <c r="BN44" s="429"/>
      <c r="BO44" s="430"/>
      <c r="BP44" s="431"/>
      <c r="BQ44" s="432"/>
      <c r="BR44" s="432"/>
      <c r="BS44" s="432"/>
      <c r="BT44" s="432"/>
      <c r="BU44" s="432"/>
      <c r="BV44" s="433"/>
      <c r="BW44" s="431"/>
      <c r="BX44" s="432"/>
      <c r="BY44" s="432"/>
      <c r="BZ44" s="432"/>
      <c r="CA44" s="432"/>
      <c r="CB44" s="432"/>
      <c r="CC44" s="433"/>
      <c r="CD44" s="442"/>
      <c r="CE44" s="429"/>
      <c r="CF44" s="429"/>
      <c r="CG44" s="429"/>
      <c r="CH44" s="429"/>
      <c r="CI44" s="454"/>
      <c r="CJ44" s="444"/>
      <c r="CK44" s="429"/>
      <c r="CL44" s="429"/>
      <c r="CM44" s="429"/>
      <c r="CN44" s="429"/>
      <c r="CO44" s="430"/>
      <c r="CP44" s="447"/>
      <c r="CQ44" s="446"/>
      <c r="CR44" s="446"/>
      <c r="CS44" s="446"/>
      <c r="CT44" s="446"/>
      <c r="CU44" s="446"/>
      <c r="CV44" s="446"/>
      <c r="CW44" s="446"/>
      <c r="CX44" s="446"/>
      <c r="CY44" s="446"/>
      <c r="CZ44" s="446"/>
      <c r="DA44" s="448"/>
      <c r="DB44" s="449"/>
      <c r="DC44" s="449"/>
      <c r="DD44" s="449"/>
      <c r="DE44" s="449"/>
      <c r="DF44" s="449"/>
      <c r="DG44" s="449"/>
      <c r="DH44" s="428"/>
      <c r="DI44" s="443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</row>
    <row r="45" spans="2:140" ht="15" customHeight="1">
      <c r="B45" s="466" t="s">
        <v>22</v>
      </c>
      <c r="C45" s="467" t="e">
        <f>#REF!</f>
        <v>#REF!</v>
      </c>
      <c r="D45" s="469" t="e">
        <f>#REF!</f>
        <v>#REF!</v>
      </c>
      <c r="E45" s="471" t="e">
        <f>#REF!</f>
        <v>#REF!</v>
      </c>
      <c r="F45" s="55"/>
      <c r="G45" s="405"/>
      <c r="H45" s="139"/>
      <c r="I45" s="473" t="s">
        <v>15</v>
      </c>
      <c r="J45" s="474"/>
      <c r="K45" s="474"/>
      <c r="L45" s="474"/>
      <c r="M45" s="474"/>
      <c r="N45" s="474"/>
      <c r="O45" s="474"/>
      <c r="P45" s="474"/>
      <c r="Q45" s="474"/>
      <c r="R45" s="474"/>
      <c r="S45" s="475"/>
      <c r="T45" s="151"/>
      <c r="U45" s="152"/>
      <c r="V45" s="479" t="e">
        <f>IF(#REF!="","",#REF!)</f>
        <v>#REF!</v>
      </c>
      <c r="W45" s="479"/>
      <c r="X45" s="479"/>
      <c r="Y45" s="479"/>
      <c r="Z45" s="479"/>
      <c r="AA45" s="479"/>
      <c r="AB45" s="479"/>
      <c r="AC45" s="479"/>
      <c r="AD45" s="479"/>
      <c r="AE45" s="479"/>
      <c r="AF45" s="83"/>
      <c r="AG45" s="152"/>
      <c r="AH45" s="479" t="e">
        <f>IF(#REF!="","",#REF!)</f>
        <v>#REF!</v>
      </c>
      <c r="AI45" s="479"/>
      <c r="AJ45" s="479"/>
      <c r="AK45" s="479"/>
      <c r="AL45" s="479"/>
      <c r="AM45" s="479"/>
      <c r="AN45" s="479"/>
      <c r="AO45" s="479"/>
      <c r="AP45" s="152"/>
      <c r="AQ45" s="153"/>
      <c r="AR45" s="482" t="s">
        <v>77</v>
      </c>
      <c r="AS45" s="483"/>
      <c r="AT45" s="483"/>
      <c r="AU45" s="483"/>
      <c r="AV45" s="483"/>
      <c r="AW45" s="483"/>
      <c r="AX45" s="483"/>
      <c r="AY45" s="483"/>
      <c r="AZ45" s="483"/>
      <c r="BA45" s="483"/>
      <c r="BB45" s="483"/>
      <c r="BC45" s="483"/>
      <c r="BD45" s="483"/>
      <c r="BE45" s="483"/>
      <c r="BF45" s="483"/>
      <c r="BG45" s="483"/>
      <c r="BH45" s="484"/>
      <c r="BI45" s="485" t="s">
        <v>7</v>
      </c>
      <c r="BJ45" s="474"/>
      <c r="BK45" s="474"/>
      <c r="BL45" s="474"/>
      <c r="BM45" s="474"/>
      <c r="BN45" s="474"/>
      <c r="BO45" s="474"/>
      <c r="BP45" s="474"/>
      <c r="BQ45" s="474"/>
      <c r="BR45" s="474"/>
      <c r="BS45" s="475"/>
      <c r="BT45" s="154"/>
      <c r="BU45" s="155"/>
      <c r="BV45" s="487" t="e">
        <f>IF(#REF!="","",#REF!)</f>
        <v>#REF!</v>
      </c>
      <c r="BW45" s="487"/>
      <c r="BX45" s="487"/>
      <c r="BY45" s="487"/>
      <c r="BZ45" s="487"/>
      <c r="CA45" s="487"/>
      <c r="CB45" s="487"/>
      <c r="CC45" s="487"/>
      <c r="CD45" s="487"/>
      <c r="CE45" s="81"/>
      <c r="CF45" s="81"/>
      <c r="CG45" s="487" t="e">
        <f>IF(#REF!="","",#REF!)</f>
        <v>#REF!</v>
      </c>
      <c r="CH45" s="487"/>
      <c r="CI45" s="487"/>
      <c r="CJ45" s="487"/>
      <c r="CK45" s="487"/>
      <c r="CL45" s="487"/>
      <c r="CM45" s="487"/>
      <c r="CN45" s="487"/>
      <c r="CO45" s="487"/>
      <c r="CP45" s="155"/>
      <c r="CQ45" s="156"/>
      <c r="CR45" s="482" t="s">
        <v>77</v>
      </c>
      <c r="CS45" s="483"/>
      <c r="CT45" s="483"/>
      <c r="CU45" s="483"/>
      <c r="CV45" s="483"/>
      <c r="CW45" s="483"/>
      <c r="CX45" s="483"/>
      <c r="CY45" s="483"/>
      <c r="CZ45" s="483"/>
      <c r="DA45" s="483"/>
      <c r="DB45" s="483"/>
      <c r="DC45" s="483"/>
      <c r="DD45" s="483"/>
      <c r="DE45" s="483"/>
      <c r="DF45" s="483"/>
      <c r="DG45" s="483"/>
      <c r="DH45" s="488"/>
      <c r="DI45" s="443"/>
      <c r="DK45" s="150"/>
      <c r="DL45" s="150"/>
      <c r="DM45" s="150"/>
      <c r="DN45" s="150"/>
      <c r="DO45" s="150"/>
      <c r="DP45" s="150"/>
      <c r="DQ45" s="150"/>
      <c r="DR45" s="150"/>
      <c r="DS45" s="150"/>
      <c r="DT45" s="150"/>
      <c r="DU45" s="150"/>
      <c r="DV45" s="150"/>
      <c r="DW45" s="150"/>
      <c r="DX45" s="150"/>
      <c r="DY45" s="150"/>
      <c r="DZ45" s="150"/>
      <c r="EA45" s="150"/>
      <c r="EB45" s="150"/>
      <c r="EC45" s="150"/>
      <c r="ED45" s="150"/>
      <c r="EE45" s="150"/>
      <c r="EF45" s="150"/>
      <c r="EG45" s="150"/>
      <c r="EH45" s="150"/>
      <c r="EI45" s="150"/>
      <c r="EJ45" s="150"/>
    </row>
    <row r="46" spans="2:140" ht="21" customHeight="1" thickBot="1">
      <c r="B46" s="466"/>
      <c r="C46" s="468"/>
      <c r="D46" s="470"/>
      <c r="E46" s="472"/>
      <c r="F46" s="55"/>
      <c r="G46" s="405"/>
      <c r="H46" s="139"/>
      <c r="I46" s="476"/>
      <c r="J46" s="477"/>
      <c r="K46" s="477"/>
      <c r="L46" s="477"/>
      <c r="M46" s="477"/>
      <c r="N46" s="477"/>
      <c r="O46" s="477"/>
      <c r="P46" s="477"/>
      <c r="Q46" s="477"/>
      <c r="R46" s="477"/>
      <c r="S46" s="478"/>
      <c r="T46" s="157"/>
      <c r="U46" s="158"/>
      <c r="V46" s="480" t="e">
        <f>IF(#REF!="","",#REF!)</f>
        <v>#REF!</v>
      </c>
      <c r="W46" s="480"/>
      <c r="X46" s="480"/>
      <c r="Y46" s="480"/>
      <c r="Z46" s="480"/>
      <c r="AA46" s="480"/>
      <c r="AB46" s="480"/>
      <c r="AC46" s="480"/>
      <c r="AD46" s="480"/>
      <c r="AE46" s="480"/>
      <c r="AF46" s="84"/>
      <c r="AG46" s="158"/>
      <c r="AH46" s="480" t="e">
        <f>IF(#REF!="","",#REF!)</f>
        <v>#REF!</v>
      </c>
      <c r="AI46" s="480"/>
      <c r="AJ46" s="480"/>
      <c r="AK46" s="480"/>
      <c r="AL46" s="480"/>
      <c r="AM46" s="480"/>
      <c r="AN46" s="480"/>
      <c r="AO46" s="480"/>
      <c r="AP46" s="158"/>
      <c r="AQ46" s="159"/>
      <c r="AR46" s="489" t="e">
        <f>IF(#REF!="","",#REF!)</f>
        <v>#REF!</v>
      </c>
      <c r="AS46" s="490"/>
      <c r="AT46" s="490"/>
      <c r="AU46" s="490"/>
      <c r="AV46" s="490"/>
      <c r="AW46" s="490" t="s">
        <v>32</v>
      </c>
      <c r="AX46" s="490"/>
      <c r="AY46" s="490" t="e">
        <f>IF(#REF!="","",#REF!)</f>
        <v>#REF!</v>
      </c>
      <c r="AZ46" s="490"/>
      <c r="BA46" s="490"/>
      <c r="BB46" s="490"/>
      <c r="BC46" s="490" t="s">
        <v>32</v>
      </c>
      <c r="BD46" s="490"/>
      <c r="BE46" s="490" t="e">
        <f>IF(#REF!="","",#REF!)</f>
        <v>#REF!</v>
      </c>
      <c r="BF46" s="490"/>
      <c r="BG46" s="490"/>
      <c r="BH46" s="513"/>
      <c r="BI46" s="486"/>
      <c r="BJ46" s="477"/>
      <c r="BK46" s="477"/>
      <c r="BL46" s="477"/>
      <c r="BM46" s="477"/>
      <c r="BN46" s="477"/>
      <c r="BO46" s="477"/>
      <c r="BP46" s="477"/>
      <c r="BQ46" s="477"/>
      <c r="BR46" s="477"/>
      <c r="BS46" s="478"/>
      <c r="BT46" s="160"/>
      <c r="BU46" s="161"/>
      <c r="BV46" s="514" t="e">
        <f>IF(#REF!="","",#REF!)</f>
        <v>#REF!</v>
      </c>
      <c r="BW46" s="514"/>
      <c r="BX46" s="514"/>
      <c r="BY46" s="514"/>
      <c r="BZ46" s="514"/>
      <c r="CA46" s="514"/>
      <c r="CB46" s="514"/>
      <c r="CC46" s="514"/>
      <c r="CD46" s="514"/>
      <c r="CE46" s="82"/>
      <c r="CF46" s="82"/>
      <c r="CG46" s="514" t="e">
        <f>IF(#REF!="","",#REF!)</f>
        <v>#REF!</v>
      </c>
      <c r="CH46" s="514"/>
      <c r="CI46" s="514"/>
      <c r="CJ46" s="514"/>
      <c r="CK46" s="514"/>
      <c r="CL46" s="514"/>
      <c r="CM46" s="514"/>
      <c r="CN46" s="514"/>
      <c r="CO46" s="514"/>
      <c r="CP46" s="161"/>
      <c r="CQ46" s="162"/>
      <c r="CR46" s="489" t="e">
        <f>IF(#REF!="","",#REF!)</f>
        <v>#REF!</v>
      </c>
      <c r="CS46" s="490"/>
      <c r="CT46" s="490"/>
      <c r="CU46" s="490"/>
      <c r="CV46" s="490"/>
      <c r="CW46" s="490" t="s">
        <v>32</v>
      </c>
      <c r="CX46" s="490"/>
      <c r="CY46" s="490" t="e">
        <f>IF(#REF!="","",#REF!)</f>
        <v>#REF!</v>
      </c>
      <c r="CZ46" s="490"/>
      <c r="DA46" s="490"/>
      <c r="DB46" s="490"/>
      <c r="DC46" s="490" t="s">
        <v>62</v>
      </c>
      <c r="DD46" s="490"/>
      <c r="DE46" s="490" t="e">
        <f>IF(#REF!="","",#REF!)</f>
        <v>#REF!</v>
      </c>
      <c r="DF46" s="490"/>
      <c r="DG46" s="490"/>
      <c r="DH46" s="500"/>
      <c r="DI46" s="443"/>
    </row>
    <row r="47" spans="2:140" ht="15.9" customHeight="1">
      <c r="B47" s="537" t="s">
        <v>47</v>
      </c>
      <c r="C47" s="538"/>
      <c r="D47" s="540"/>
      <c r="E47" s="8"/>
      <c r="F47" s="8"/>
      <c r="G47" s="405"/>
      <c r="H47" s="139"/>
      <c r="I47" s="501" t="s">
        <v>31</v>
      </c>
      <c r="J47" s="502"/>
      <c r="K47" s="502"/>
      <c r="L47" s="502"/>
      <c r="M47" s="502"/>
      <c r="N47" s="502"/>
      <c r="O47" s="502"/>
      <c r="P47" s="505" t="e">
        <f>IF(C$45="","",INDEX(#REF!,C$45,5)&amp;"　"&amp;INDEX(#REF!,C$45,6))</f>
        <v>#REF!</v>
      </c>
      <c r="Q47" s="506"/>
      <c r="R47" s="506"/>
      <c r="S47" s="506"/>
      <c r="T47" s="506"/>
      <c r="U47" s="506"/>
      <c r="V47" s="506"/>
      <c r="W47" s="506"/>
      <c r="X47" s="506"/>
      <c r="Y47" s="506"/>
      <c r="Z47" s="506"/>
      <c r="AA47" s="506"/>
      <c r="AB47" s="506"/>
      <c r="AC47" s="506"/>
      <c r="AD47" s="506"/>
      <c r="AE47" s="506"/>
      <c r="AF47" s="506"/>
      <c r="AG47" s="506"/>
      <c r="AH47" s="506" t="e">
        <f>IF(D$45="","",INDEX(#REF!,D$45,5)&amp;"　"&amp;INDEX(#REF!,D$45,6))</f>
        <v>#REF!</v>
      </c>
      <c r="AI47" s="506"/>
      <c r="AJ47" s="506"/>
      <c r="AK47" s="506"/>
      <c r="AL47" s="506"/>
      <c r="AM47" s="506"/>
      <c r="AN47" s="506"/>
      <c r="AO47" s="506"/>
      <c r="AP47" s="506"/>
      <c r="AQ47" s="506"/>
      <c r="AR47" s="506"/>
      <c r="AS47" s="506"/>
      <c r="AT47" s="506"/>
      <c r="AU47" s="506"/>
      <c r="AV47" s="506"/>
      <c r="AW47" s="506"/>
      <c r="AX47" s="506"/>
      <c r="AY47" s="506"/>
      <c r="AZ47" s="509" t="e">
        <f>IF(E$45="","",INDEX(#REF!,E$45,5)&amp;"　"&amp;INDEX(#REF!,E$45,6))</f>
        <v>#REF!</v>
      </c>
      <c r="BA47" s="491"/>
      <c r="BB47" s="491"/>
      <c r="BC47" s="491"/>
      <c r="BD47" s="491"/>
      <c r="BE47" s="491"/>
      <c r="BF47" s="491"/>
      <c r="BG47" s="491"/>
      <c r="BH47" s="491"/>
      <c r="BI47" s="491"/>
      <c r="BJ47" s="491"/>
      <c r="BK47" s="491"/>
      <c r="BL47" s="491"/>
      <c r="BM47" s="491"/>
      <c r="BN47" s="491"/>
      <c r="BO47" s="491"/>
      <c r="BP47" s="491"/>
      <c r="BQ47" s="510"/>
      <c r="BR47" s="529"/>
      <c r="BS47" s="502"/>
      <c r="BT47" s="502"/>
      <c r="BU47" s="502"/>
      <c r="BV47" s="502"/>
      <c r="BW47" s="502"/>
      <c r="BX47" s="530"/>
      <c r="BY47" s="533" t="str">
        <f>IF($C$47="","",VLOOKUP($C$47,#REF!,5))</f>
        <v/>
      </c>
      <c r="BZ47" s="491"/>
      <c r="CA47" s="491"/>
      <c r="CB47" s="491"/>
      <c r="CC47" s="491"/>
      <c r="CD47" s="491"/>
      <c r="CE47" s="491"/>
      <c r="CF47" s="491"/>
      <c r="CG47" s="491"/>
      <c r="CH47" s="491" t="str">
        <f>IF($C$47="","",VLOOKUP($C$47,#REF!,10))</f>
        <v/>
      </c>
      <c r="CI47" s="491"/>
      <c r="CJ47" s="491"/>
      <c r="CK47" s="491"/>
      <c r="CL47" s="491"/>
      <c r="CM47" s="491"/>
      <c r="CN47" s="491"/>
      <c r="CO47" s="491"/>
      <c r="CP47" s="535"/>
      <c r="CQ47" s="509" t="str">
        <f>IF($D$47="","",VLOOKUP($D$47,#REF!,5))</f>
        <v/>
      </c>
      <c r="CR47" s="491"/>
      <c r="CS47" s="491"/>
      <c r="CT47" s="491"/>
      <c r="CU47" s="491"/>
      <c r="CV47" s="491"/>
      <c r="CW47" s="491"/>
      <c r="CX47" s="491"/>
      <c r="CY47" s="491"/>
      <c r="CZ47" s="491" t="str">
        <f>IF($D$47="","",VLOOKUP($D$47,#REF!,10))</f>
        <v/>
      </c>
      <c r="DA47" s="491"/>
      <c r="DB47" s="491"/>
      <c r="DC47" s="491"/>
      <c r="DD47" s="491"/>
      <c r="DE47" s="491"/>
      <c r="DF47" s="491"/>
      <c r="DG47" s="491"/>
      <c r="DH47" s="492"/>
      <c r="DI47" s="443"/>
    </row>
    <row r="48" spans="2:140" ht="15.9" customHeight="1" thickBot="1">
      <c r="B48" s="537"/>
      <c r="C48" s="539"/>
      <c r="D48" s="541"/>
      <c r="G48" s="405"/>
      <c r="H48" s="139"/>
      <c r="I48" s="503"/>
      <c r="J48" s="504"/>
      <c r="K48" s="504"/>
      <c r="L48" s="504"/>
      <c r="M48" s="504"/>
      <c r="N48" s="504"/>
      <c r="O48" s="504"/>
      <c r="P48" s="507"/>
      <c r="Q48" s="508"/>
      <c r="R48" s="508"/>
      <c r="S48" s="508"/>
      <c r="T48" s="508"/>
      <c r="U48" s="508"/>
      <c r="V48" s="508"/>
      <c r="W48" s="508"/>
      <c r="X48" s="508"/>
      <c r="Y48" s="508"/>
      <c r="Z48" s="508"/>
      <c r="AA48" s="508"/>
      <c r="AB48" s="508"/>
      <c r="AC48" s="508"/>
      <c r="AD48" s="508"/>
      <c r="AE48" s="508"/>
      <c r="AF48" s="508"/>
      <c r="AG48" s="508"/>
      <c r="AH48" s="508"/>
      <c r="AI48" s="508"/>
      <c r="AJ48" s="508"/>
      <c r="AK48" s="508"/>
      <c r="AL48" s="508"/>
      <c r="AM48" s="508"/>
      <c r="AN48" s="508"/>
      <c r="AO48" s="508"/>
      <c r="AP48" s="508"/>
      <c r="AQ48" s="508"/>
      <c r="AR48" s="508"/>
      <c r="AS48" s="508"/>
      <c r="AT48" s="508"/>
      <c r="AU48" s="508"/>
      <c r="AV48" s="508"/>
      <c r="AW48" s="508"/>
      <c r="AX48" s="508"/>
      <c r="AY48" s="508"/>
      <c r="AZ48" s="511"/>
      <c r="BA48" s="493"/>
      <c r="BB48" s="493"/>
      <c r="BC48" s="493"/>
      <c r="BD48" s="493"/>
      <c r="BE48" s="493"/>
      <c r="BF48" s="493"/>
      <c r="BG48" s="493"/>
      <c r="BH48" s="493"/>
      <c r="BI48" s="493"/>
      <c r="BJ48" s="493"/>
      <c r="BK48" s="493"/>
      <c r="BL48" s="493"/>
      <c r="BM48" s="493"/>
      <c r="BN48" s="493"/>
      <c r="BO48" s="493"/>
      <c r="BP48" s="493"/>
      <c r="BQ48" s="512"/>
      <c r="BR48" s="531"/>
      <c r="BS48" s="504"/>
      <c r="BT48" s="504"/>
      <c r="BU48" s="504"/>
      <c r="BV48" s="504"/>
      <c r="BW48" s="504"/>
      <c r="BX48" s="532"/>
      <c r="BY48" s="534"/>
      <c r="BZ48" s="493"/>
      <c r="CA48" s="493"/>
      <c r="CB48" s="493"/>
      <c r="CC48" s="493"/>
      <c r="CD48" s="493"/>
      <c r="CE48" s="493"/>
      <c r="CF48" s="493"/>
      <c r="CG48" s="493"/>
      <c r="CH48" s="493"/>
      <c r="CI48" s="493"/>
      <c r="CJ48" s="493"/>
      <c r="CK48" s="493"/>
      <c r="CL48" s="493"/>
      <c r="CM48" s="493"/>
      <c r="CN48" s="493"/>
      <c r="CO48" s="493"/>
      <c r="CP48" s="536"/>
      <c r="CQ48" s="511"/>
      <c r="CR48" s="493"/>
      <c r="CS48" s="493"/>
      <c r="CT48" s="493"/>
      <c r="CU48" s="493"/>
      <c r="CV48" s="493"/>
      <c r="CW48" s="493"/>
      <c r="CX48" s="493"/>
      <c r="CY48" s="493"/>
      <c r="CZ48" s="493"/>
      <c r="DA48" s="493"/>
      <c r="DB48" s="493"/>
      <c r="DC48" s="493"/>
      <c r="DD48" s="493"/>
      <c r="DE48" s="493"/>
      <c r="DF48" s="493"/>
      <c r="DG48" s="493"/>
      <c r="DH48" s="494"/>
      <c r="DI48" s="443"/>
    </row>
    <row r="49" spans="1:113" ht="24" customHeight="1" thickTop="1" thickBot="1">
      <c r="D49" s="54"/>
      <c r="G49" s="405"/>
      <c r="H49" s="139"/>
      <c r="I49" s="14"/>
      <c r="J49" s="59"/>
      <c r="K49" s="59"/>
      <c r="L49" s="495" t="s">
        <v>78</v>
      </c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495"/>
      <c r="Z49" s="495"/>
      <c r="AA49" s="495"/>
      <c r="AB49" s="495"/>
      <c r="AC49" s="495"/>
      <c r="AD49" s="495"/>
      <c r="AE49" s="495"/>
      <c r="AF49" s="495"/>
      <c r="AG49" s="495"/>
      <c r="AH49" s="495"/>
      <c r="AI49" s="495"/>
      <c r="AJ49" s="495"/>
      <c r="AK49" s="495"/>
      <c r="AL49" s="495"/>
      <c r="AM49" s="495"/>
      <c r="AN49" s="495"/>
      <c r="AO49" s="495"/>
      <c r="AP49" s="495"/>
      <c r="AQ49" s="495"/>
      <c r="AR49" s="495"/>
      <c r="AS49" s="495"/>
      <c r="AT49" s="495"/>
      <c r="AU49" s="495"/>
      <c r="AV49" s="495"/>
      <c r="AW49" s="495"/>
      <c r="AX49" s="495"/>
      <c r="AY49" s="495"/>
      <c r="AZ49" s="495"/>
      <c r="BA49" s="495"/>
      <c r="BB49" s="495"/>
      <c r="BC49" s="495"/>
      <c r="BD49" s="495"/>
      <c r="BE49" s="495"/>
      <c r="BF49" s="495"/>
      <c r="BG49" s="495"/>
      <c r="BH49" s="495"/>
      <c r="BI49" s="495"/>
      <c r="BJ49" s="495"/>
      <c r="BK49" s="495"/>
      <c r="BL49" s="33"/>
      <c r="BM49" s="33"/>
      <c r="BN49" s="33"/>
      <c r="BO49" s="58"/>
      <c r="BP49" s="496">
        <f ca="1">TODAY()</f>
        <v>45453</v>
      </c>
      <c r="BQ49" s="496"/>
      <c r="BR49" s="496"/>
      <c r="BS49" s="496"/>
      <c r="BT49" s="496"/>
      <c r="BU49" s="496"/>
      <c r="BV49" s="496"/>
      <c r="BW49" s="497" t="s">
        <v>2</v>
      </c>
      <c r="BX49" s="497"/>
      <c r="BY49" s="497"/>
      <c r="BZ49" s="498" t="str">
        <f>IF(E50="","",E50)</f>
        <v/>
      </c>
      <c r="CA49" s="498"/>
      <c r="CB49" s="498"/>
      <c r="CC49" s="498"/>
      <c r="CD49" s="499" t="s">
        <v>3</v>
      </c>
      <c r="CE49" s="499"/>
      <c r="CF49" s="499"/>
      <c r="CG49" s="498" t="str">
        <f>IF(E52="","",E52)</f>
        <v/>
      </c>
      <c r="CH49" s="498"/>
      <c r="CI49" s="498"/>
      <c r="CJ49" s="498"/>
      <c r="CK49" s="499" t="s">
        <v>4</v>
      </c>
      <c r="CL49" s="499"/>
      <c r="CM49" s="163"/>
      <c r="CN49" s="163"/>
      <c r="CO49" s="95"/>
      <c r="CP49" s="163"/>
      <c r="CQ49" s="163"/>
      <c r="CR49" s="163"/>
      <c r="CS49" s="163"/>
      <c r="CT49" s="163"/>
      <c r="CU49" s="163"/>
      <c r="CV49" s="163"/>
      <c r="CW49" s="163"/>
      <c r="CX49" s="163"/>
      <c r="CY49" s="163"/>
      <c r="CZ49" s="15"/>
      <c r="DA49" s="15"/>
      <c r="DB49" s="15"/>
      <c r="DC49" s="15"/>
      <c r="DD49" s="15"/>
      <c r="DE49" s="15"/>
      <c r="DF49" s="15"/>
      <c r="DG49" s="15"/>
      <c r="DH49" s="16"/>
      <c r="DI49" s="443"/>
    </row>
    <row r="50" spans="1:113" ht="8.1" customHeight="1" thickBot="1">
      <c r="D50" s="548" t="s">
        <v>3</v>
      </c>
      <c r="E50" s="549"/>
      <c r="F50" s="55"/>
      <c r="G50" s="405"/>
      <c r="H50" s="139"/>
      <c r="I50" s="17"/>
      <c r="J50" s="164"/>
      <c r="K50" s="164"/>
      <c r="L50" s="164"/>
      <c r="M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E50" s="164"/>
      <c r="DH50" s="18"/>
      <c r="DI50" s="443"/>
    </row>
    <row r="51" spans="1:113" ht="18" customHeight="1" thickTop="1">
      <c r="A51" s="515" t="s">
        <v>92</v>
      </c>
      <c r="B51" s="516"/>
      <c r="C51" s="517"/>
      <c r="D51" s="548"/>
      <c r="E51" s="542"/>
      <c r="F51" s="55"/>
      <c r="G51" s="405"/>
      <c r="H51" s="139"/>
      <c r="I51" s="19"/>
      <c r="J51" s="165"/>
      <c r="K51" s="524" t="s">
        <v>16</v>
      </c>
      <c r="L51" s="524"/>
      <c r="M51" s="524"/>
      <c r="N51" s="524"/>
      <c r="O51" s="524"/>
      <c r="P51" s="524"/>
      <c r="Q51" s="524"/>
      <c r="R51" s="524"/>
      <c r="S51" s="524"/>
      <c r="U51" s="525" t="e">
        <f>IF(#REF!="","",#REF!)</f>
        <v>#REF!</v>
      </c>
      <c r="V51" s="525"/>
      <c r="W51" s="525"/>
      <c r="X51" s="525"/>
      <c r="Y51" s="525"/>
      <c r="Z51" s="525"/>
      <c r="AA51" s="525"/>
      <c r="AB51" s="525"/>
      <c r="AC51" s="525"/>
      <c r="AD51" s="525"/>
      <c r="AE51" s="525"/>
      <c r="AF51" s="525"/>
      <c r="AG51" s="525"/>
      <c r="AH51" s="525"/>
      <c r="AI51" s="525"/>
      <c r="AJ51" s="525"/>
      <c r="AK51" s="525"/>
      <c r="AL51" s="525"/>
      <c r="AM51" s="525"/>
      <c r="AN51" s="525"/>
      <c r="AO51" s="525"/>
      <c r="AP51" s="525"/>
      <c r="AQ51" s="525"/>
      <c r="AR51" s="525"/>
      <c r="AS51" s="525"/>
      <c r="AT51" s="525"/>
      <c r="AU51" s="525"/>
      <c r="AV51" s="525"/>
      <c r="AW51" s="525"/>
      <c r="AX51" s="525"/>
      <c r="AY51" s="525"/>
      <c r="AZ51" s="525"/>
      <c r="BA51" s="525"/>
      <c r="BB51" s="525"/>
      <c r="BC51" s="525"/>
      <c r="BD51" s="525"/>
      <c r="BE51" s="525"/>
      <c r="BF51" s="525"/>
      <c r="BG51" s="525"/>
      <c r="BH51" s="525"/>
      <c r="BI51" s="525"/>
      <c r="BJ51" s="525"/>
      <c r="BK51" s="525"/>
      <c r="BN51" s="526" t="s">
        <v>14</v>
      </c>
      <c r="BO51" s="526"/>
      <c r="BP51" s="526"/>
      <c r="BQ51" s="526"/>
      <c r="BR51" s="526"/>
      <c r="BS51" s="526"/>
      <c r="BT51" s="526"/>
      <c r="BU51" s="526"/>
      <c r="BV51" s="526"/>
      <c r="BW51" s="165"/>
      <c r="BX51" s="527" t="e">
        <f>IF(#REF!="","",#REF!&amp;"－"&amp;#REF!&amp;"－"&amp;#REF!)</f>
        <v>#REF!</v>
      </c>
      <c r="BY51" s="527"/>
      <c r="BZ51" s="527"/>
      <c r="CA51" s="527"/>
      <c r="CB51" s="527"/>
      <c r="CC51" s="527"/>
      <c r="CD51" s="527"/>
      <c r="CE51" s="527"/>
      <c r="CF51" s="527"/>
      <c r="CG51" s="527"/>
      <c r="CH51" s="527"/>
      <c r="CI51" s="527"/>
      <c r="CJ51" s="527"/>
      <c r="CK51" s="527"/>
      <c r="CL51" s="527"/>
      <c r="CM51" s="527"/>
      <c r="CN51" s="527"/>
      <c r="CO51" s="527"/>
      <c r="CP51" s="527"/>
      <c r="CQ51" s="527"/>
      <c r="CR51" s="527"/>
      <c r="CS51" s="527"/>
      <c r="CT51" s="527"/>
      <c r="CU51" s="527"/>
      <c r="CV51" s="527"/>
      <c r="CW51" s="527"/>
      <c r="CX51" s="527"/>
      <c r="CY51" s="527"/>
      <c r="CZ51" s="166"/>
      <c r="DA51" s="166"/>
      <c r="DB51" s="166"/>
      <c r="DC51" s="166"/>
      <c r="DD51" s="166"/>
      <c r="DE51" s="166"/>
      <c r="DF51" s="166"/>
      <c r="DG51" s="166"/>
      <c r="DH51" s="18"/>
      <c r="DI51" s="443"/>
    </row>
    <row r="52" spans="1:113" ht="8.1" customHeight="1">
      <c r="A52" s="518"/>
      <c r="B52" s="519"/>
      <c r="C52" s="520"/>
      <c r="D52" s="528" t="s">
        <v>4</v>
      </c>
      <c r="E52" s="542"/>
      <c r="F52" s="56"/>
      <c r="G52" s="405"/>
      <c r="H52" s="139"/>
      <c r="I52" s="20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DH52" s="18"/>
      <c r="DI52" s="443"/>
    </row>
    <row r="53" spans="1:113" ht="15" customHeight="1" thickBot="1">
      <c r="A53" s="518"/>
      <c r="B53" s="519"/>
      <c r="C53" s="520"/>
      <c r="D53" s="528"/>
      <c r="E53" s="543"/>
      <c r="F53" s="56"/>
      <c r="G53" s="405"/>
      <c r="H53" s="139"/>
      <c r="I53" s="20"/>
      <c r="L53" s="544" t="s">
        <v>42</v>
      </c>
      <c r="M53" s="544"/>
      <c r="N53" s="544"/>
      <c r="O53" s="544"/>
      <c r="P53" s="544"/>
      <c r="Q53" s="544"/>
      <c r="R53" s="544"/>
      <c r="S53" s="168"/>
      <c r="U53" s="545" t="e">
        <f>IF(#REF!="","",#REF!)</f>
        <v>#REF!</v>
      </c>
      <c r="V53" s="545"/>
      <c r="W53" s="545"/>
      <c r="X53" s="545"/>
      <c r="Y53" s="545"/>
      <c r="Z53" s="545"/>
      <c r="AA53" s="545"/>
      <c r="AB53" s="545"/>
      <c r="AC53" s="545"/>
      <c r="AD53" s="545"/>
      <c r="AE53" s="545"/>
      <c r="AF53" s="545"/>
      <c r="AG53" s="545"/>
      <c r="AH53" s="545"/>
      <c r="AI53" s="545"/>
      <c r="AJ53" s="545"/>
      <c r="AK53" s="545"/>
      <c r="AL53" s="545"/>
      <c r="AM53" s="545"/>
      <c r="AN53" s="545"/>
      <c r="AO53" s="545"/>
      <c r="AP53" s="545"/>
      <c r="AQ53" s="545"/>
      <c r="AR53" s="545"/>
      <c r="AS53" s="545"/>
      <c r="AT53" s="545"/>
      <c r="AU53" s="545"/>
      <c r="AV53" s="545"/>
      <c r="AW53" s="545"/>
      <c r="AX53" s="545"/>
      <c r="AY53" s="545"/>
      <c r="AZ53" s="545"/>
      <c r="BA53" s="545"/>
      <c r="BB53" s="545"/>
      <c r="BC53" s="545"/>
      <c r="BD53" s="545"/>
      <c r="BE53" s="545"/>
      <c r="BF53" s="545"/>
      <c r="BG53" s="545"/>
      <c r="BH53" s="545"/>
      <c r="BI53" s="545"/>
      <c r="BJ53" s="545"/>
      <c r="BK53" s="545"/>
      <c r="DH53" s="18"/>
      <c r="DI53" s="443"/>
    </row>
    <row r="54" spans="1:113" ht="21" customHeight="1">
      <c r="A54" s="518"/>
      <c r="B54" s="519"/>
      <c r="C54" s="520"/>
      <c r="D54" s="52"/>
      <c r="E54" s="52"/>
      <c r="F54" s="52"/>
      <c r="G54" s="405"/>
      <c r="H54" s="139"/>
      <c r="I54" s="20"/>
      <c r="K54" s="524" t="s">
        <v>17</v>
      </c>
      <c r="L54" s="524"/>
      <c r="M54" s="524"/>
      <c r="N54" s="524"/>
      <c r="O54" s="524"/>
      <c r="P54" s="524"/>
      <c r="Q54" s="524"/>
      <c r="R54" s="524"/>
      <c r="S54" s="524"/>
      <c r="U54" s="546" t="e">
        <f>IF(#REF!="","",#REF!)</f>
        <v>#REF!</v>
      </c>
      <c r="V54" s="546"/>
      <c r="W54" s="546"/>
      <c r="X54" s="546"/>
      <c r="Y54" s="546"/>
      <c r="Z54" s="546"/>
      <c r="AA54" s="546"/>
      <c r="AB54" s="546"/>
      <c r="AC54" s="546"/>
      <c r="AD54" s="546"/>
      <c r="AE54" s="546"/>
      <c r="AF54" s="546"/>
      <c r="AG54" s="546"/>
      <c r="AH54" s="546"/>
      <c r="AI54" s="546"/>
      <c r="AJ54" s="546"/>
      <c r="AK54" s="546"/>
      <c r="AL54" s="546"/>
      <c r="AM54" s="546"/>
      <c r="AN54" s="546"/>
      <c r="AO54" s="546"/>
      <c r="AP54" s="546"/>
      <c r="AQ54" s="546"/>
      <c r="AR54" s="546"/>
      <c r="AS54" s="546"/>
      <c r="AT54" s="546"/>
      <c r="AU54" s="546"/>
      <c r="AV54" s="546"/>
      <c r="AW54" s="546"/>
      <c r="AX54" s="546"/>
      <c r="AY54" s="546"/>
      <c r="AZ54" s="546"/>
      <c r="BA54" s="546"/>
      <c r="BB54" s="546"/>
      <c r="BC54" s="546"/>
      <c r="BD54" s="546"/>
      <c r="BE54" s="546"/>
      <c r="BF54" s="546"/>
      <c r="BG54" s="546"/>
      <c r="BH54" s="546"/>
      <c r="BI54" s="546"/>
      <c r="BJ54" s="546"/>
      <c r="BK54" s="546"/>
      <c r="BN54" s="547" t="s">
        <v>64</v>
      </c>
      <c r="BO54" s="547"/>
      <c r="BP54" s="547"/>
      <c r="BQ54" s="547"/>
      <c r="BR54" s="547"/>
      <c r="BS54" s="547"/>
      <c r="BT54" s="547"/>
      <c r="BU54" s="547"/>
      <c r="BV54" s="547"/>
      <c r="BZ54" s="550" t="e">
        <f>IF(#REF!="","",#REF!&amp;"　"&amp;#REF!)</f>
        <v>#REF!</v>
      </c>
      <c r="CA54" s="550"/>
      <c r="CB54" s="550"/>
      <c r="CC54" s="550"/>
      <c r="CD54" s="550"/>
      <c r="CE54" s="550"/>
      <c r="CF54" s="550"/>
      <c r="CG54" s="550"/>
      <c r="CH54" s="550"/>
      <c r="CI54" s="550"/>
      <c r="CJ54" s="550"/>
      <c r="CK54" s="550"/>
      <c r="CL54" s="550"/>
      <c r="CM54" s="550"/>
      <c r="CN54" s="550"/>
      <c r="CO54" s="550"/>
      <c r="CP54" s="550"/>
      <c r="CQ54" s="550"/>
      <c r="CR54" s="550"/>
      <c r="CS54" s="169"/>
      <c r="CT54" s="169"/>
      <c r="CU54" s="169"/>
      <c r="CZ54" s="551" t="s">
        <v>18</v>
      </c>
      <c r="DA54" s="552"/>
      <c r="DB54" s="553"/>
      <c r="DC54" s="170"/>
      <c r="DD54" s="170"/>
      <c r="DE54" s="170"/>
      <c r="DF54" s="170"/>
      <c r="DG54" s="170"/>
      <c r="DH54" s="18"/>
      <c r="DI54" s="443"/>
    </row>
    <row r="55" spans="1:113" ht="5.0999999999999996" customHeight="1">
      <c r="A55" s="518"/>
      <c r="B55" s="519"/>
      <c r="C55" s="520"/>
      <c r="D55" s="52"/>
      <c r="E55" s="52"/>
      <c r="F55" s="52"/>
      <c r="G55" s="405"/>
      <c r="H55" s="139"/>
      <c r="I55" s="20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N55" s="172"/>
      <c r="BO55" s="172"/>
      <c r="BP55" s="172"/>
      <c r="BQ55" s="172"/>
      <c r="BR55" s="172"/>
      <c r="BS55" s="172"/>
      <c r="BT55" s="172"/>
      <c r="BU55" s="172"/>
      <c r="BV55" s="172"/>
      <c r="BX55" s="36"/>
      <c r="BY55" s="36"/>
      <c r="BZ55" s="36"/>
      <c r="CA55" s="36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6"/>
      <c r="CW55" s="36"/>
      <c r="CX55" s="36"/>
      <c r="CY55" s="36"/>
      <c r="CZ55" s="65"/>
      <c r="DA55" s="65"/>
      <c r="DB55" s="65"/>
      <c r="DC55" s="66"/>
      <c r="DD55" s="66"/>
      <c r="DE55" s="66"/>
      <c r="DF55" s="170"/>
      <c r="DG55" s="170"/>
      <c r="DH55" s="18"/>
      <c r="DI55" s="443"/>
    </row>
    <row r="56" spans="1:113" ht="9.9" customHeight="1" thickBot="1">
      <c r="A56" s="518"/>
      <c r="B56" s="519"/>
      <c r="C56" s="520"/>
      <c r="D56" s="52"/>
      <c r="E56" s="52"/>
      <c r="F56" s="52"/>
      <c r="G56" s="405"/>
      <c r="H56" s="139"/>
      <c r="I56" s="21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173"/>
      <c r="AO56" s="173"/>
      <c r="AP56" s="173"/>
      <c r="AQ56" s="173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3"/>
      <c r="DI56" s="443"/>
    </row>
    <row r="57" spans="1:113" ht="29.1" customHeight="1" thickBot="1">
      <c r="A57" s="518"/>
      <c r="B57" s="519"/>
      <c r="C57" s="520"/>
      <c r="D57" s="52"/>
      <c r="E57" s="52"/>
      <c r="F57" s="52"/>
      <c r="G57" s="405"/>
      <c r="H57" s="139"/>
      <c r="I57" s="554" t="s">
        <v>19</v>
      </c>
      <c r="J57" s="554"/>
      <c r="K57" s="554"/>
      <c r="L57" s="554"/>
      <c r="M57" s="554"/>
      <c r="N57" s="554"/>
      <c r="O57" s="554"/>
      <c r="P57" s="554"/>
      <c r="Q57" s="554"/>
      <c r="R57" s="554"/>
      <c r="S57" s="554"/>
      <c r="T57" s="554"/>
      <c r="U57" s="554"/>
      <c r="V57" s="554"/>
      <c r="W57" s="554"/>
      <c r="X57" s="554"/>
      <c r="Y57" s="554"/>
      <c r="Z57" s="554"/>
      <c r="AA57" s="554"/>
      <c r="AB57" s="554"/>
      <c r="AC57" s="554"/>
      <c r="AD57" s="554"/>
      <c r="AE57" s="554"/>
      <c r="AF57" s="554"/>
      <c r="AG57" s="96"/>
      <c r="AH57" s="96"/>
      <c r="AI57" s="96"/>
      <c r="AJ57" s="96"/>
      <c r="AK57" s="96"/>
      <c r="AL57" s="96"/>
      <c r="AM57" s="24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7"/>
      <c r="DI57" s="35"/>
    </row>
    <row r="58" spans="1:113" ht="24" customHeight="1" thickBot="1">
      <c r="A58" s="521"/>
      <c r="B58" s="522"/>
      <c r="C58" s="523"/>
      <c r="G58" s="405"/>
      <c r="H58" s="139"/>
      <c r="I58" s="28"/>
      <c r="J58" s="29"/>
      <c r="K58" s="29"/>
      <c r="L58" s="555" t="s">
        <v>20</v>
      </c>
      <c r="M58" s="555"/>
      <c r="N58" s="555"/>
      <c r="O58" s="555"/>
      <c r="P58" s="555"/>
      <c r="Q58" s="555"/>
      <c r="R58" s="555"/>
      <c r="S58" s="555"/>
      <c r="T58" s="555"/>
      <c r="U58" s="555"/>
      <c r="V58" s="555"/>
      <c r="W58" s="555"/>
      <c r="X58" s="555"/>
      <c r="Y58" s="555"/>
      <c r="Z58" s="555"/>
      <c r="AA58" s="555"/>
      <c r="AB58" s="555"/>
      <c r="AC58" s="555"/>
      <c r="AD58" s="555"/>
      <c r="AE58" s="555"/>
      <c r="AF58" s="555"/>
      <c r="AG58" s="555"/>
      <c r="AH58" s="555"/>
      <c r="AI58" s="555"/>
      <c r="AJ58" s="555"/>
      <c r="AK58" s="555"/>
      <c r="AL58" s="555"/>
      <c r="AM58" s="555"/>
      <c r="AN58" s="555"/>
      <c r="AO58" s="555"/>
      <c r="AP58" s="555"/>
      <c r="AQ58" s="555"/>
      <c r="AR58" s="555"/>
      <c r="AS58" s="555"/>
      <c r="AT58" s="555"/>
      <c r="AU58" s="29"/>
      <c r="AV58" s="29"/>
      <c r="AW58" s="29"/>
      <c r="AX58" s="29"/>
      <c r="AY58" s="29"/>
      <c r="AZ58" s="29"/>
      <c r="BA58" s="174"/>
      <c r="BB58" s="174"/>
      <c r="BC58" s="174"/>
      <c r="BD58" s="174"/>
      <c r="BE58" s="174"/>
      <c r="BF58" s="175"/>
      <c r="BG58" s="26"/>
      <c r="BH58" s="26"/>
      <c r="BI58" s="26"/>
      <c r="BJ58" s="26"/>
      <c r="BK58" s="391" t="s">
        <v>21</v>
      </c>
      <c r="BL58" s="391"/>
      <c r="BM58" s="391"/>
      <c r="BN58" s="391"/>
      <c r="BO58" s="391"/>
      <c r="BP58" s="391"/>
      <c r="BQ58" s="391"/>
      <c r="BR58" s="391"/>
      <c r="BS58" s="391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1"/>
      <c r="DI58" s="35"/>
    </row>
    <row r="59" spans="1:113" ht="18" customHeight="1" thickTop="1">
      <c r="A59" s="53"/>
      <c r="B59" s="53"/>
      <c r="C59" s="53"/>
      <c r="D59" s="548" t="s">
        <v>3</v>
      </c>
      <c r="E59" s="549"/>
      <c r="F59" s="56"/>
      <c r="G59" s="405"/>
      <c r="H59" s="139"/>
      <c r="I59" s="176"/>
      <c r="J59" s="177"/>
      <c r="K59" s="177"/>
      <c r="L59" s="177"/>
      <c r="M59" s="177"/>
      <c r="N59" s="177"/>
      <c r="O59" s="177"/>
      <c r="P59" s="177"/>
      <c r="Q59" s="177"/>
      <c r="S59" s="178"/>
      <c r="T59" s="178"/>
      <c r="U59" s="556" t="s">
        <v>84</v>
      </c>
      <c r="V59" s="556"/>
      <c r="W59" s="556"/>
      <c r="X59" s="556"/>
      <c r="Y59" s="556"/>
      <c r="Z59" s="556"/>
      <c r="AA59" s="556"/>
      <c r="AB59" s="556"/>
      <c r="AC59" s="556"/>
      <c r="AD59" s="556"/>
      <c r="AE59" s="556"/>
      <c r="AF59" s="556"/>
      <c r="AG59" s="556"/>
      <c r="AH59" s="556"/>
      <c r="AI59" s="556"/>
      <c r="AJ59" s="556"/>
      <c r="AK59" s="556"/>
      <c r="AL59" s="556"/>
      <c r="AM59" s="556"/>
      <c r="AN59" s="556"/>
      <c r="AO59" s="556"/>
      <c r="AP59" s="556"/>
      <c r="AQ59" s="556"/>
      <c r="AR59" s="556"/>
      <c r="AS59" s="556"/>
      <c r="AT59" s="556"/>
      <c r="AU59" s="556"/>
      <c r="AV59" s="556"/>
      <c r="AW59" s="556"/>
      <c r="AX59" s="556"/>
      <c r="AY59" s="556"/>
      <c r="AZ59" s="556"/>
      <c r="BA59" s="178"/>
      <c r="BB59" s="179"/>
      <c r="BC59" s="179"/>
      <c r="BD59" s="179"/>
      <c r="BE59" s="179"/>
      <c r="BF59" s="177"/>
      <c r="BG59" s="180"/>
      <c r="BH59" s="180"/>
      <c r="BI59" s="180"/>
      <c r="BJ59" s="180"/>
      <c r="BK59" s="557" t="e">
        <f>IF(#REF!="","",#REF!)</f>
        <v>#REF!</v>
      </c>
      <c r="BL59" s="557"/>
      <c r="BM59" s="557"/>
      <c r="BN59" s="557"/>
      <c r="BO59" s="557"/>
      <c r="BP59" s="557"/>
      <c r="BQ59" s="557"/>
      <c r="BR59" s="557"/>
      <c r="BS59" s="557"/>
      <c r="BT59" s="557"/>
      <c r="BU59" s="557"/>
      <c r="BV59" s="557"/>
      <c r="BW59" s="557"/>
      <c r="BX59" s="557"/>
      <c r="BY59" s="557"/>
      <c r="BZ59" s="557"/>
      <c r="CA59" s="557"/>
      <c r="CB59" s="557"/>
      <c r="CC59" s="557"/>
      <c r="CD59" s="557"/>
      <c r="CE59" s="557"/>
      <c r="CF59" s="557"/>
      <c r="CG59" s="557"/>
      <c r="CH59" s="557"/>
      <c r="CI59" s="557"/>
      <c r="CJ59" s="557"/>
      <c r="CK59" s="557"/>
      <c r="CL59" s="557"/>
      <c r="CM59" s="557"/>
      <c r="CN59" s="557"/>
      <c r="CO59" s="557"/>
      <c r="CP59" s="557"/>
      <c r="CQ59" s="557"/>
      <c r="CR59" s="557"/>
      <c r="CS59" s="181"/>
      <c r="CT59" s="181"/>
      <c r="CU59" s="182"/>
      <c r="CV59" s="182"/>
      <c r="CW59" s="182"/>
      <c r="CX59" s="182"/>
      <c r="CY59" s="182"/>
      <c r="DC59" s="183"/>
      <c r="DD59" s="183"/>
      <c r="DE59" s="183"/>
      <c r="DF59" s="183"/>
      <c r="DG59" s="183"/>
      <c r="DH59" s="18"/>
      <c r="DI59" s="35"/>
    </row>
    <row r="60" spans="1:113" ht="5.0999999999999996" customHeight="1">
      <c r="A60" s="52"/>
      <c r="B60" s="52"/>
      <c r="C60" s="52"/>
      <c r="D60" s="548"/>
      <c r="E60" s="542"/>
      <c r="F60" s="56"/>
      <c r="G60" s="405"/>
      <c r="H60" s="139"/>
      <c r="I60" s="20"/>
      <c r="AN60" s="182"/>
      <c r="AO60" s="182"/>
      <c r="AP60" s="182"/>
      <c r="AQ60" s="182"/>
      <c r="BK60" s="557"/>
      <c r="BL60" s="557"/>
      <c r="BM60" s="557"/>
      <c r="BN60" s="557"/>
      <c r="BO60" s="557"/>
      <c r="BP60" s="557"/>
      <c r="BQ60" s="557"/>
      <c r="BR60" s="557"/>
      <c r="BS60" s="557"/>
      <c r="BT60" s="557"/>
      <c r="BU60" s="557"/>
      <c r="BV60" s="557"/>
      <c r="BW60" s="557"/>
      <c r="BX60" s="557"/>
      <c r="BY60" s="557"/>
      <c r="BZ60" s="557"/>
      <c r="CA60" s="557"/>
      <c r="CB60" s="557"/>
      <c r="CC60" s="557"/>
      <c r="CD60" s="557"/>
      <c r="CE60" s="557"/>
      <c r="CF60" s="557"/>
      <c r="CG60" s="557"/>
      <c r="CH60" s="557"/>
      <c r="CI60" s="557"/>
      <c r="CJ60" s="557"/>
      <c r="CK60" s="557"/>
      <c r="CL60" s="557"/>
      <c r="CM60" s="557"/>
      <c r="CN60" s="557"/>
      <c r="CO60" s="557"/>
      <c r="CP60" s="557"/>
      <c r="CQ60" s="557"/>
      <c r="CR60" s="557"/>
      <c r="CS60" s="181"/>
      <c r="CT60" s="181"/>
      <c r="DH60" s="18"/>
      <c r="DI60" s="35"/>
    </row>
    <row r="61" spans="1:113" ht="21" customHeight="1">
      <c r="A61" s="52"/>
      <c r="B61" s="52"/>
      <c r="C61" s="52"/>
      <c r="D61" s="548" t="s">
        <v>4</v>
      </c>
      <c r="E61" s="542"/>
      <c r="F61" s="56"/>
      <c r="G61" s="405"/>
      <c r="H61" s="139"/>
      <c r="I61" s="17"/>
      <c r="J61" s="164"/>
      <c r="K61" s="164"/>
      <c r="L61" s="164"/>
      <c r="M61" s="164"/>
      <c r="N61" s="184"/>
      <c r="O61" s="184"/>
      <c r="P61" s="184"/>
      <c r="Q61" s="184"/>
      <c r="S61" s="184"/>
      <c r="U61" s="184"/>
      <c r="V61" s="566">
        <f ca="1">TODAY()</f>
        <v>45453</v>
      </c>
      <c r="W61" s="566"/>
      <c r="X61" s="566"/>
      <c r="Y61" s="566"/>
      <c r="Z61" s="566"/>
      <c r="AA61" s="566"/>
      <c r="AB61" s="566"/>
      <c r="AC61" s="184"/>
      <c r="AD61" s="567" t="s">
        <v>2</v>
      </c>
      <c r="AE61" s="567"/>
      <c r="AF61" s="567"/>
      <c r="AG61" s="558" t="str">
        <f>IF(E59="","",E59)</f>
        <v/>
      </c>
      <c r="AH61" s="558"/>
      <c r="AI61" s="558"/>
      <c r="AJ61" s="558"/>
      <c r="AK61" s="559" t="s">
        <v>3</v>
      </c>
      <c r="AL61" s="559"/>
      <c r="AM61" s="559"/>
      <c r="AN61" s="558" t="str">
        <f>IF(E61="","",E61)</f>
        <v/>
      </c>
      <c r="AO61" s="558"/>
      <c r="AP61" s="558"/>
      <c r="AQ61" s="558"/>
      <c r="AR61" s="558"/>
      <c r="AS61" s="559" t="s">
        <v>4</v>
      </c>
      <c r="AT61" s="559"/>
      <c r="AU61" s="559"/>
      <c r="AV61" s="185"/>
      <c r="AW61" s="185"/>
      <c r="AX61" s="185"/>
      <c r="AY61" s="185"/>
      <c r="AZ61" s="185"/>
      <c r="BO61" s="186"/>
      <c r="BP61" s="560" t="e">
        <f>IF(#REF!="","",#REF!&amp;"　"&amp;#REF!)</f>
        <v>#REF!</v>
      </c>
      <c r="BQ61" s="560"/>
      <c r="BR61" s="560"/>
      <c r="BS61" s="560"/>
      <c r="BT61" s="560"/>
      <c r="BU61" s="560"/>
      <c r="BV61" s="560"/>
      <c r="BW61" s="560"/>
      <c r="BX61" s="560"/>
      <c r="BY61" s="560"/>
      <c r="BZ61" s="560"/>
      <c r="CA61" s="560"/>
      <c r="CB61" s="560"/>
      <c r="CC61" s="560"/>
      <c r="CD61" s="560"/>
      <c r="CE61" s="560"/>
      <c r="CF61" s="560"/>
      <c r="CG61" s="560"/>
      <c r="CH61" s="560"/>
      <c r="CI61" s="560"/>
      <c r="CJ61" s="560"/>
      <c r="CK61" s="560"/>
      <c r="CL61" s="560"/>
      <c r="CM61" s="560"/>
      <c r="CN61" s="560"/>
      <c r="CO61" s="560"/>
      <c r="DC61" s="170"/>
      <c r="DD61" s="170"/>
      <c r="DE61" s="170"/>
      <c r="DF61" s="170"/>
      <c r="DG61" s="170"/>
      <c r="DH61" s="18"/>
      <c r="DI61" s="35"/>
    </row>
    <row r="62" spans="1:113" ht="5.0999999999999996" customHeight="1" thickBot="1">
      <c r="A62" s="52"/>
      <c r="B62" s="52"/>
      <c r="C62" s="52"/>
      <c r="D62" s="548"/>
      <c r="E62" s="543"/>
      <c r="F62" s="56"/>
      <c r="G62" s="405"/>
      <c r="H62" s="139"/>
      <c r="I62" s="20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E62" s="185"/>
      <c r="AM62" s="185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H62" s="18"/>
      <c r="DI62" s="35"/>
    </row>
    <row r="63" spans="1:113" ht="12.9" customHeight="1" thickBot="1">
      <c r="A63" s="52"/>
      <c r="B63" s="52"/>
      <c r="C63" s="52"/>
      <c r="G63" s="405"/>
      <c r="H63" s="139"/>
      <c r="I63" s="21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3"/>
      <c r="DI63" s="35"/>
    </row>
    <row r="64" spans="1:113" ht="6.9" customHeight="1" thickBot="1">
      <c r="G64" s="405"/>
      <c r="H64" s="139"/>
      <c r="DI64" s="35"/>
    </row>
    <row r="65" spans="1:147" ht="26.1" customHeight="1" thickTop="1" thickBot="1">
      <c r="A65" s="561" t="s">
        <v>55</v>
      </c>
      <c r="B65" s="562"/>
      <c r="C65" s="562"/>
      <c r="D65" s="563"/>
      <c r="E65" s="85"/>
      <c r="G65" s="405"/>
      <c r="H65" s="139"/>
      <c r="AC65" s="564" t="str">
        <f>IF(E65="","",VLOOKUP(E65,$F$73:$DI$89,62))</f>
        <v/>
      </c>
      <c r="AD65" s="564"/>
      <c r="AE65" s="564"/>
      <c r="AF65" s="564"/>
      <c r="AG65" s="564"/>
      <c r="AH65" s="564"/>
      <c r="AI65" s="564"/>
      <c r="AJ65" s="564"/>
      <c r="AK65" s="564"/>
      <c r="AL65" s="564"/>
      <c r="AM65" s="564"/>
      <c r="AN65" s="564"/>
      <c r="AO65" s="564"/>
      <c r="AP65" s="564"/>
      <c r="AQ65" s="564"/>
      <c r="AR65" s="564"/>
      <c r="AS65" s="564"/>
      <c r="AT65" s="564"/>
      <c r="AU65" s="564"/>
      <c r="AV65" s="564"/>
      <c r="AW65" s="564"/>
      <c r="AX65" s="564"/>
      <c r="AY65" s="564"/>
      <c r="AZ65" s="564"/>
      <c r="BA65" s="564"/>
      <c r="BB65" s="564"/>
      <c r="BC65" s="564"/>
      <c r="BD65" s="564"/>
      <c r="BE65" s="564"/>
      <c r="BF65" s="564"/>
      <c r="BG65" s="564"/>
      <c r="BH65" s="564"/>
      <c r="BI65" s="564"/>
      <c r="BJ65" s="564"/>
      <c r="BK65" s="564"/>
      <c r="BL65" s="564"/>
      <c r="BM65" s="564"/>
      <c r="BN65" s="564"/>
      <c r="BO65" s="564"/>
      <c r="BP65" s="564"/>
      <c r="BQ65" s="564"/>
      <c r="BR65" s="564"/>
      <c r="BS65" s="564"/>
      <c r="BT65" s="564"/>
      <c r="BU65" s="564"/>
      <c r="BV65" s="564"/>
      <c r="BW65" s="564"/>
      <c r="BX65" s="564"/>
      <c r="BY65" s="564"/>
      <c r="BZ65" s="564"/>
      <c r="CA65" s="564"/>
      <c r="CB65" s="564"/>
      <c r="CC65" s="564"/>
      <c r="CD65" s="564"/>
      <c r="CE65" s="564"/>
      <c r="CF65" s="564"/>
      <c r="CG65" s="564"/>
      <c r="CH65" s="564"/>
      <c r="CI65" s="564"/>
      <c r="CJ65" s="564"/>
      <c r="CK65" s="564"/>
      <c r="CL65" s="564"/>
      <c r="CM65" s="564"/>
      <c r="CN65" s="564"/>
      <c r="CO65" s="187"/>
      <c r="CQ65" s="565" t="s">
        <v>63</v>
      </c>
      <c r="CR65" s="565"/>
      <c r="CS65" s="565"/>
      <c r="CT65" s="188"/>
      <c r="CU65" s="568"/>
      <c r="CV65" s="568"/>
      <c r="CW65" s="568"/>
      <c r="CX65" s="568"/>
      <c r="CY65" s="568"/>
      <c r="CZ65" s="568"/>
      <c r="DA65" s="568"/>
      <c r="DB65" s="568"/>
      <c r="DC65" s="568"/>
      <c r="DD65" s="568"/>
      <c r="DE65" s="568"/>
      <c r="DF65" s="568"/>
      <c r="DG65" s="188"/>
      <c r="DI65" s="35"/>
    </row>
    <row r="66" spans="1:147" ht="8.1" customHeight="1" thickTop="1">
      <c r="G66" s="139"/>
      <c r="H66" s="139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Q66" s="189"/>
      <c r="CR66" s="32"/>
      <c r="CS66" s="32"/>
      <c r="CT66" s="32"/>
      <c r="CU66" s="190"/>
      <c r="CV66" s="190"/>
      <c r="CW66" s="190"/>
      <c r="CX66" s="190"/>
      <c r="CY66" s="190"/>
      <c r="CZ66" s="32"/>
      <c r="DA66" s="32"/>
      <c r="DB66" s="32"/>
      <c r="DC66" s="32"/>
      <c r="DD66" s="32"/>
      <c r="DE66" s="32"/>
      <c r="DF66" s="32"/>
      <c r="DG66" s="32"/>
      <c r="DI66" s="35"/>
    </row>
    <row r="67" spans="1:147" ht="6.9" customHeight="1"/>
    <row r="68" spans="1:147" ht="6.9" customHeight="1"/>
    <row r="69" spans="1:147" ht="6.9" customHeight="1" thickBot="1"/>
    <row r="70" spans="1:147" ht="12" customHeight="1" thickTop="1">
      <c r="E70" s="569" t="s">
        <v>56</v>
      </c>
      <c r="F70" s="570"/>
      <c r="G70" s="570"/>
      <c r="H70" s="570"/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570"/>
      <c r="V70" s="570"/>
      <c r="W70" s="570"/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J70" s="570"/>
      <c r="AK70" s="570"/>
      <c r="AL70" s="570"/>
      <c r="AM70" s="570"/>
      <c r="AN70" s="570"/>
      <c r="AO70" s="570"/>
      <c r="AP70" s="570"/>
      <c r="AQ70" s="570"/>
      <c r="AR70" s="570"/>
      <c r="AS70" s="570"/>
      <c r="AT70" s="570"/>
      <c r="AU70" s="570"/>
      <c r="AV70" s="570"/>
      <c r="AW70" s="570"/>
      <c r="AX70" s="570"/>
      <c r="AY70" s="570"/>
      <c r="AZ70" s="570"/>
      <c r="BA70" s="570"/>
      <c r="BB70" s="570"/>
      <c r="BC70" s="570"/>
      <c r="BD70" s="570"/>
      <c r="BE70" s="570"/>
      <c r="BF70" s="570"/>
      <c r="BG70" s="570"/>
      <c r="BH70" s="570"/>
      <c r="BI70" s="570"/>
      <c r="BJ70" s="570"/>
      <c r="BK70" s="570"/>
      <c r="BL70" s="570"/>
      <c r="BM70" s="570"/>
      <c r="BN70" s="570"/>
      <c r="BO70" s="570"/>
      <c r="BP70" s="570"/>
      <c r="BQ70" s="570"/>
      <c r="BR70" s="570"/>
      <c r="BS70" s="570"/>
      <c r="BT70" s="570"/>
      <c r="BU70" s="570"/>
      <c r="BV70" s="570"/>
      <c r="BW70" s="570"/>
      <c r="BX70" s="570"/>
      <c r="BY70" s="570"/>
      <c r="BZ70" s="570"/>
      <c r="CA70" s="570"/>
      <c r="CB70" s="570"/>
      <c r="CC70" s="570"/>
      <c r="CD70" s="570"/>
      <c r="CE70" s="570"/>
      <c r="CF70" s="570"/>
      <c r="CG70" s="570"/>
      <c r="CH70" s="570"/>
      <c r="CI70" s="570"/>
      <c r="CJ70" s="570"/>
      <c r="CK70" s="570"/>
      <c r="CL70" s="570"/>
      <c r="CM70" s="570"/>
      <c r="CN70" s="570"/>
      <c r="CO70" s="570"/>
      <c r="CP70" s="570"/>
      <c r="CQ70" s="570"/>
      <c r="CR70" s="570"/>
      <c r="CS70" s="570"/>
      <c r="CT70" s="570"/>
      <c r="CU70" s="570"/>
      <c r="CV70" s="570"/>
      <c r="CW70" s="570"/>
      <c r="CX70" s="570"/>
      <c r="CY70" s="570"/>
      <c r="CZ70" s="570"/>
      <c r="DA70" s="570"/>
      <c r="DB70" s="570"/>
      <c r="DC70" s="570"/>
      <c r="DD70" s="570"/>
      <c r="DE70" s="570"/>
      <c r="DF70" s="570"/>
      <c r="DG70" s="570"/>
      <c r="DH70" s="571"/>
    </row>
    <row r="71" spans="1:147" ht="12" customHeight="1" thickBot="1">
      <c r="E71" s="572"/>
      <c r="F71" s="573"/>
      <c r="G71" s="573"/>
      <c r="H71" s="573"/>
      <c r="I71" s="573"/>
      <c r="J71" s="573"/>
      <c r="K71" s="573"/>
      <c r="L71" s="573"/>
      <c r="M71" s="573"/>
      <c r="N71" s="573"/>
      <c r="O71" s="573"/>
      <c r="P71" s="573"/>
      <c r="Q71" s="573"/>
      <c r="R71" s="573"/>
      <c r="S71" s="573"/>
      <c r="T71" s="573"/>
      <c r="U71" s="573"/>
      <c r="V71" s="573"/>
      <c r="W71" s="573"/>
      <c r="X71" s="573"/>
      <c r="Y71" s="573"/>
      <c r="Z71" s="573"/>
      <c r="AA71" s="573"/>
      <c r="AB71" s="573"/>
      <c r="AC71" s="573"/>
      <c r="AD71" s="573"/>
      <c r="AE71" s="573"/>
      <c r="AF71" s="573"/>
      <c r="AG71" s="573"/>
      <c r="AH71" s="573"/>
      <c r="AI71" s="573"/>
      <c r="AJ71" s="573"/>
      <c r="AK71" s="573"/>
      <c r="AL71" s="573"/>
      <c r="AM71" s="573"/>
      <c r="AN71" s="573"/>
      <c r="AO71" s="573"/>
      <c r="AP71" s="573"/>
      <c r="AQ71" s="573"/>
      <c r="AR71" s="573"/>
      <c r="AS71" s="573"/>
      <c r="AT71" s="573"/>
      <c r="AU71" s="573"/>
      <c r="AV71" s="573"/>
      <c r="AW71" s="573"/>
      <c r="AX71" s="573"/>
      <c r="AY71" s="573"/>
      <c r="AZ71" s="573"/>
      <c r="BA71" s="573"/>
      <c r="BB71" s="573"/>
      <c r="BC71" s="573"/>
      <c r="BD71" s="573"/>
      <c r="BE71" s="573"/>
      <c r="BF71" s="573"/>
      <c r="BG71" s="573"/>
      <c r="BH71" s="573"/>
      <c r="BI71" s="573"/>
      <c r="BJ71" s="573"/>
      <c r="BK71" s="573"/>
      <c r="BL71" s="573"/>
      <c r="BM71" s="573"/>
      <c r="BN71" s="573"/>
      <c r="BO71" s="573"/>
      <c r="BP71" s="573"/>
      <c r="BQ71" s="573"/>
      <c r="BR71" s="573"/>
      <c r="BS71" s="573"/>
      <c r="BT71" s="573"/>
      <c r="BU71" s="573"/>
      <c r="BV71" s="573"/>
      <c r="BW71" s="573"/>
      <c r="BX71" s="573"/>
      <c r="BY71" s="573"/>
      <c r="BZ71" s="573"/>
      <c r="CA71" s="573"/>
      <c r="CB71" s="573"/>
      <c r="CC71" s="573"/>
      <c r="CD71" s="573"/>
      <c r="CE71" s="573"/>
      <c r="CF71" s="573"/>
      <c r="CG71" s="573"/>
      <c r="CH71" s="573"/>
      <c r="CI71" s="573"/>
      <c r="CJ71" s="573"/>
      <c r="CK71" s="573"/>
      <c r="CL71" s="573"/>
      <c r="CM71" s="573"/>
      <c r="CN71" s="573"/>
      <c r="CO71" s="573"/>
      <c r="CP71" s="573"/>
      <c r="CQ71" s="573"/>
      <c r="CR71" s="573"/>
      <c r="CS71" s="573"/>
      <c r="CT71" s="573"/>
      <c r="CU71" s="573"/>
      <c r="CV71" s="573"/>
      <c r="CW71" s="573"/>
      <c r="CX71" s="573"/>
      <c r="CY71" s="573"/>
      <c r="CZ71" s="573"/>
      <c r="DA71" s="573"/>
      <c r="DB71" s="573"/>
      <c r="DC71" s="573"/>
      <c r="DD71" s="573"/>
      <c r="DE71" s="573"/>
      <c r="DF71" s="573"/>
      <c r="DG71" s="573"/>
      <c r="DH71" s="574"/>
    </row>
    <row r="72" spans="1:147" ht="17.399999999999999" thickTop="1" thickBot="1"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</row>
    <row r="73" spans="1:147" ht="21">
      <c r="F73" s="575">
        <v>1</v>
      </c>
      <c r="G73" s="576"/>
      <c r="H73" s="576"/>
      <c r="I73" s="577"/>
      <c r="J73" s="93"/>
      <c r="K73" s="93"/>
      <c r="L73" s="578" t="s">
        <v>86</v>
      </c>
      <c r="M73" s="579"/>
      <c r="N73" s="579"/>
      <c r="O73" s="579"/>
      <c r="P73" s="579"/>
      <c r="Q73" s="579"/>
      <c r="R73" s="579"/>
      <c r="S73" s="579"/>
      <c r="T73" s="579"/>
      <c r="U73" s="579"/>
      <c r="V73" s="579"/>
      <c r="W73" s="579"/>
      <c r="X73" s="579"/>
      <c r="Y73" s="579"/>
      <c r="Z73" s="579"/>
      <c r="AA73" s="579"/>
      <c r="AB73" s="579"/>
      <c r="AC73" s="579"/>
      <c r="AD73" s="579"/>
      <c r="AE73" s="57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  <c r="AP73" s="579"/>
      <c r="AQ73" s="579"/>
      <c r="AR73" s="579"/>
      <c r="AS73" s="579"/>
      <c r="AT73" s="579"/>
      <c r="AU73" s="579"/>
      <c r="AV73" s="579"/>
      <c r="AW73" s="579"/>
      <c r="AX73" s="579"/>
      <c r="AY73" s="579"/>
      <c r="AZ73" s="579"/>
      <c r="BA73" s="579"/>
      <c r="BB73" s="579"/>
      <c r="BC73" s="579"/>
      <c r="BD73" s="579"/>
      <c r="BE73" s="579"/>
      <c r="BF73" s="579"/>
      <c r="BG73" s="580"/>
      <c r="BH73" s="581" t="s">
        <v>81</v>
      </c>
      <c r="BI73" s="582"/>
      <c r="BJ73" s="583"/>
      <c r="BK73" s="57"/>
      <c r="BL73" s="57"/>
      <c r="BM73" s="57"/>
      <c r="BN73" s="57"/>
      <c r="BO73" s="590" t="str">
        <f>"第"&amp;DJ73&amp;"回春季宮城県高等学校野球地区大会"</f>
        <v>第13回春季宮城県高等学校野球地区大会</v>
      </c>
      <c r="BP73" s="591"/>
      <c r="BQ73" s="591"/>
      <c r="BR73" s="591"/>
      <c r="BS73" s="591"/>
      <c r="BT73" s="591"/>
      <c r="BU73" s="591"/>
      <c r="BV73" s="591"/>
      <c r="BW73" s="591"/>
      <c r="BX73" s="591"/>
      <c r="BY73" s="591"/>
      <c r="BZ73" s="591"/>
      <c r="CA73" s="591"/>
      <c r="CB73" s="591"/>
      <c r="CC73" s="591"/>
      <c r="CD73" s="591"/>
      <c r="CE73" s="591"/>
      <c r="CF73" s="591"/>
      <c r="CG73" s="591"/>
      <c r="CH73" s="591"/>
      <c r="CI73" s="591"/>
      <c r="CJ73" s="591"/>
      <c r="CK73" s="591"/>
      <c r="CL73" s="591"/>
      <c r="CM73" s="591"/>
      <c r="CN73" s="591"/>
      <c r="CO73" s="591"/>
      <c r="CP73" s="591"/>
      <c r="CQ73" s="591"/>
      <c r="CR73" s="591"/>
      <c r="CS73" s="591"/>
      <c r="CT73" s="591"/>
      <c r="CU73" s="591"/>
      <c r="CV73" s="591"/>
      <c r="CW73" s="591"/>
      <c r="CX73" s="591"/>
      <c r="CY73" s="591"/>
      <c r="CZ73" s="591"/>
      <c r="DA73" s="591"/>
      <c r="DB73" s="591"/>
      <c r="DC73" s="591"/>
      <c r="DD73" s="591"/>
      <c r="DE73" s="591"/>
      <c r="DF73" s="591"/>
      <c r="DG73" s="591"/>
      <c r="DH73" s="591"/>
      <c r="DI73" s="592"/>
      <c r="DJ73" s="191">
        <v>13</v>
      </c>
    </row>
    <row r="74" spans="1:147" ht="21">
      <c r="F74" s="593">
        <v>2</v>
      </c>
      <c r="G74" s="594"/>
      <c r="H74" s="594"/>
      <c r="I74" s="595"/>
      <c r="J74" s="91"/>
      <c r="K74" s="91"/>
      <c r="L74" s="596" t="s">
        <v>87</v>
      </c>
      <c r="M74" s="597"/>
      <c r="N74" s="597"/>
      <c r="O74" s="597"/>
      <c r="P74" s="597"/>
      <c r="Q74" s="597"/>
      <c r="R74" s="597"/>
      <c r="S74" s="597"/>
      <c r="T74" s="597"/>
      <c r="U74" s="597"/>
      <c r="V74" s="597"/>
      <c r="W74" s="597"/>
      <c r="X74" s="597"/>
      <c r="Y74" s="597"/>
      <c r="Z74" s="597"/>
      <c r="AA74" s="597"/>
      <c r="AB74" s="597"/>
      <c r="AC74" s="597"/>
      <c r="AD74" s="597"/>
      <c r="AE74" s="597"/>
      <c r="AF74" s="597"/>
      <c r="AG74" s="597"/>
      <c r="AH74" s="597"/>
      <c r="AI74" s="597"/>
      <c r="AJ74" s="597"/>
      <c r="AK74" s="597"/>
      <c r="AL74" s="597"/>
      <c r="AM74" s="597"/>
      <c r="AN74" s="597"/>
      <c r="AO74" s="597"/>
      <c r="AP74" s="597"/>
      <c r="AQ74" s="597"/>
      <c r="AR74" s="597"/>
      <c r="AS74" s="597"/>
      <c r="AT74" s="597"/>
      <c r="AU74" s="597"/>
      <c r="AV74" s="597"/>
      <c r="AW74" s="597"/>
      <c r="AX74" s="597"/>
      <c r="AY74" s="597"/>
      <c r="AZ74" s="597"/>
      <c r="BA74" s="597"/>
      <c r="BB74" s="597"/>
      <c r="BC74" s="597"/>
      <c r="BD74" s="597"/>
      <c r="BE74" s="597"/>
      <c r="BF74" s="597"/>
      <c r="BG74" s="598"/>
      <c r="BH74" s="584"/>
      <c r="BI74" s="585"/>
      <c r="BJ74" s="586"/>
      <c r="BK74" s="57"/>
      <c r="BL74" s="57"/>
      <c r="BM74" s="57"/>
      <c r="BN74" s="57"/>
      <c r="BO74" s="599" t="str">
        <f>"第"&amp;DJ74&amp;"回秋季宮城県高等学校野球地区大会"</f>
        <v>第13回秋季宮城県高等学校野球地区大会</v>
      </c>
      <c r="BP74" s="600"/>
      <c r="BQ74" s="600"/>
      <c r="BR74" s="600"/>
      <c r="BS74" s="600"/>
      <c r="BT74" s="600"/>
      <c r="BU74" s="600"/>
      <c r="BV74" s="600"/>
      <c r="BW74" s="600"/>
      <c r="BX74" s="600"/>
      <c r="BY74" s="600"/>
      <c r="BZ74" s="600"/>
      <c r="CA74" s="600"/>
      <c r="CB74" s="600"/>
      <c r="CC74" s="600"/>
      <c r="CD74" s="600"/>
      <c r="CE74" s="600"/>
      <c r="CF74" s="600"/>
      <c r="CG74" s="600"/>
      <c r="CH74" s="600"/>
      <c r="CI74" s="600"/>
      <c r="CJ74" s="600"/>
      <c r="CK74" s="600"/>
      <c r="CL74" s="600"/>
      <c r="CM74" s="600"/>
      <c r="CN74" s="600"/>
      <c r="CO74" s="600"/>
      <c r="CP74" s="600"/>
      <c r="CQ74" s="600"/>
      <c r="CR74" s="600"/>
      <c r="CS74" s="600"/>
      <c r="CT74" s="600"/>
      <c r="CU74" s="600"/>
      <c r="CV74" s="600"/>
      <c r="CW74" s="600"/>
      <c r="CX74" s="600"/>
      <c r="CY74" s="600"/>
      <c r="CZ74" s="600"/>
      <c r="DA74" s="600"/>
      <c r="DB74" s="600"/>
      <c r="DC74" s="600"/>
      <c r="DD74" s="600"/>
      <c r="DE74" s="600"/>
      <c r="DF74" s="600"/>
      <c r="DG74" s="600"/>
      <c r="DH74" s="600"/>
      <c r="DI74" s="601"/>
      <c r="DJ74" s="87">
        <v>13</v>
      </c>
      <c r="EQ74" s="86"/>
    </row>
    <row r="75" spans="1:147" ht="21">
      <c r="F75" s="593">
        <v>3</v>
      </c>
      <c r="G75" s="594"/>
      <c r="H75" s="594"/>
      <c r="I75" s="595"/>
      <c r="J75" s="91"/>
      <c r="K75" s="91"/>
      <c r="L75" s="617" t="s">
        <v>48</v>
      </c>
      <c r="M75" s="618"/>
      <c r="N75" s="618"/>
      <c r="O75" s="618"/>
      <c r="P75" s="618"/>
      <c r="Q75" s="618"/>
      <c r="R75" s="618"/>
      <c r="S75" s="618"/>
      <c r="T75" s="618"/>
      <c r="U75" s="618"/>
      <c r="V75" s="618"/>
      <c r="W75" s="618"/>
      <c r="X75" s="618"/>
      <c r="Y75" s="618"/>
      <c r="Z75" s="618"/>
      <c r="AA75" s="618"/>
      <c r="AB75" s="618"/>
      <c r="AC75" s="618"/>
      <c r="AD75" s="618"/>
      <c r="AE75" s="618"/>
      <c r="AF75" s="618"/>
      <c r="AG75" s="618"/>
      <c r="AH75" s="618"/>
      <c r="AI75" s="618"/>
      <c r="AJ75" s="618"/>
      <c r="AK75" s="618"/>
      <c r="AL75" s="618"/>
      <c r="AM75" s="618"/>
      <c r="AN75" s="618"/>
      <c r="AO75" s="618"/>
      <c r="AP75" s="618"/>
      <c r="AQ75" s="618"/>
      <c r="AR75" s="618"/>
      <c r="AS75" s="618"/>
      <c r="AT75" s="618"/>
      <c r="AU75" s="618"/>
      <c r="AV75" s="618"/>
      <c r="AW75" s="618"/>
      <c r="AX75" s="618"/>
      <c r="AY75" s="618"/>
      <c r="AZ75" s="618"/>
      <c r="BA75" s="618"/>
      <c r="BB75" s="618"/>
      <c r="BC75" s="618"/>
      <c r="BD75" s="618"/>
      <c r="BE75" s="618"/>
      <c r="BF75" s="618"/>
      <c r="BG75" s="619"/>
      <c r="BH75" s="584"/>
      <c r="BI75" s="585"/>
      <c r="BJ75" s="586"/>
      <c r="BK75" s="57"/>
      <c r="BL75" s="57"/>
      <c r="BM75" s="57"/>
      <c r="BN75" s="57"/>
      <c r="BO75" s="599" t="str">
        <f>"第"&amp;DJ75&amp;"回春季東北地区高等学校野球宮城県大会"</f>
        <v>第66回春季東北地区高等学校野球宮城県大会</v>
      </c>
      <c r="BP75" s="600"/>
      <c r="BQ75" s="600"/>
      <c r="BR75" s="600"/>
      <c r="BS75" s="600"/>
      <c r="BT75" s="600"/>
      <c r="BU75" s="600"/>
      <c r="BV75" s="600"/>
      <c r="BW75" s="600"/>
      <c r="BX75" s="600"/>
      <c r="BY75" s="600"/>
      <c r="BZ75" s="600"/>
      <c r="CA75" s="600"/>
      <c r="CB75" s="600"/>
      <c r="CC75" s="600"/>
      <c r="CD75" s="600"/>
      <c r="CE75" s="600"/>
      <c r="CF75" s="600"/>
      <c r="CG75" s="600"/>
      <c r="CH75" s="600"/>
      <c r="CI75" s="600"/>
      <c r="CJ75" s="600"/>
      <c r="CK75" s="600"/>
      <c r="CL75" s="600"/>
      <c r="CM75" s="600"/>
      <c r="CN75" s="600"/>
      <c r="CO75" s="600"/>
      <c r="CP75" s="600"/>
      <c r="CQ75" s="600"/>
      <c r="CR75" s="600"/>
      <c r="CS75" s="600"/>
      <c r="CT75" s="600"/>
      <c r="CU75" s="600"/>
      <c r="CV75" s="600"/>
      <c r="CW75" s="600"/>
      <c r="CX75" s="600"/>
      <c r="CY75" s="600"/>
      <c r="CZ75" s="600"/>
      <c r="DA75" s="600"/>
      <c r="DB75" s="600"/>
      <c r="DC75" s="600"/>
      <c r="DD75" s="600"/>
      <c r="DE75" s="600"/>
      <c r="DF75" s="600"/>
      <c r="DG75" s="600"/>
      <c r="DH75" s="600"/>
      <c r="DI75" s="601"/>
      <c r="DJ75" s="87">
        <v>66</v>
      </c>
    </row>
    <row r="76" spans="1:147" ht="21">
      <c r="F76" s="593">
        <v>4</v>
      </c>
      <c r="G76" s="594"/>
      <c r="H76" s="594"/>
      <c r="I76" s="595"/>
      <c r="J76" s="91"/>
      <c r="K76" s="91"/>
      <c r="L76" s="596" t="s">
        <v>49</v>
      </c>
      <c r="M76" s="618"/>
      <c r="N76" s="618"/>
      <c r="O76" s="618"/>
      <c r="P76" s="618"/>
      <c r="Q76" s="618"/>
      <c r="R76" s="618"/>
      <c r="S76" s="618"/>
      <c r="T76" s="618"/>
      <c r="U76" s="618"/>
      <c r="V76" s="618"/>
      <c r="W76" s="618"/>
      <c r="X76" s="618"/>
      <c r="Y76" s="618"/>
      <c r="Z76" s="618"/>
      <c r="AA76" s="618"/>
      <c r="AB76" s="618"/>
      <c r="AC76" s="618"/>
      <c r="AD76" s="618"/>
      <c r="AE76" s="618"/>
      <c r="AF76" s="618"/>
      <c r="AG76" s="618"/>
      <c r="AH76" s="618"/>
      <c r="AI76" s="618"/>
      <c r="AJ76" s="618"/>
      <c r="AK76" s="618"/>
      <c r="AL76" s="618"/>
      <c r="AM76" s="618"/>
      <c r="AN76" s="618"/>
      <c r="AO76" s="618"/>
      <c r="AP76" s="618"/>
      <c r="AQ76" s="618"/>
      <c r="AR76" s="618"/>
      <c r="AS76" s="618"/>
      <c r="AT76" s="618"/>
      <c r="AU76" s="618"/>
      <c r="AV76" s="618"/>
      <c r="AW76" s="618"/>
      <c r="AX76" s="618"/>
      <c r="AY76" s="618"/>
      <c r="AZ76" s="618"/>
      <c r="BA76" s="618"/>
      <c r="BB76" s="618"/>
      <c r="BC76" s="618"/>
      <c r="BD76" s="618"/>
      <c r="BE76" s="618"/>
      <c r="BF76" s="618"/>
      <c r="BG76" s="619"/>
      <c r="BH76" s="584"/>
      <c r="BI76" s="585"/>
      <c r="BJ76" s="586"/>
      <c r="BK76" s="57"/>
      <c r="BL76" s="57"/>
      <c r="BM76" s="57"/>
      <c r="BN76" s="57"/>
      <c r="BO76" s="599" t="str">
        <f>"第"&amp;DJ76&amp;"回秋季東北地区高等学校野球宮城県大会"</f>
        <v>第72回秋季東北地区高等学校野球宮城県大会</v>
      </c>
      <c r="BP76" s="600"/>
      <c r="BQ76" s="600"/>
      <c r="BR76" s="600"/>
      <c r="BS76" s="600"/>
      <c r="BT76" s="600"/>
      <c r="BU76" s="600"/>
      <c r="BV76" s="600"/>
      <c r="BW76" s="600"/>
      <c r="BX76" s="600"/>
      <c r="BY76" s="600"/>
      <c r="BZ76" s="600"/>
      <c r="CA76" s="600"/>
      <c r="CB76" s="600"/>
      <c r="CC76" s="600"/>
      <c r="CD76" s="600"/>
      <c r="CE76" s="600"/>
      <c r="CF76" s="600"/>
      <c r="CG76" s="600"/>
      <c r="CH76" s="600"/>
      <c r="CI76" s="600"/>
      <c r="CJ76" s="600"/>
      <c r="CK76" s="600"/>
      <c r="CL76" s="600"/>
      <c r="CM76" s="600"/>
      <c r="CN76" s="600"/>
      <c r="CO76" s="600"/>
      <c r="CP76" s="600"/>
      <c r="CQ76" s="600"/>
      <c r="CR76" s="600"/>
      <c r="CS76" s="600"/>
      <c r="CT76" s="600"/>
      <c r="CU76" s="600"/>
      <c r="CV76" s="600"/>
      <c r="CW76" s="600"/>
      <c r="CX76" s="600"/>
      <c r="CY76" s="600"/>
      <c r="CZ76" s="600"/>
      <c r="DA76" s="600"/>
      <c r="DB76" s="600"/>
      <c r="DC76" s="600"/>
      <c r="DD76" s="600"/>
      <c r="DE76" s="600"/>
      <c r="DF76" s="600"/>
      <c r="DG76" s="600"/>
      <c r="DH76" s="600"/>
      <c r="DI76" s="601"/>
      <c r="DJ76" s="87">
        <v>72</v>
      </c>
    </row>
    <row r="77" spans="1:147" ht="21.6" thickBot="1">
      <c r="F77" s="593">
        <v>5</v>
      </c>
      <c r="G77" s="594"/>
      <c r="H77" s="594"/>
      <c r="I77" s="595"/>
      <c r="J77" s="91"/>
      <c r="K77" s="91"/>
      <c r="L77" s="617" t="s">
        <v>76</v>
      </c>
      <c r="M77" s="618"/>
      <c r="N77" s="618"/>
      <c r="O77" s="618"/>
      <c r="P77" s="618"/>
      <c r="Q77" s="618"/>
      <c r="R77" s="618"/>
      <c r="S77" s="618"/>
      <c r="T77" s="618"/>
      <c r="U77" s="618"/>
      <c r="V77" s="618"/>
      <c r="W77" s="618"/>
      <c r="X77" s="618"/>
      <c r="Y77" s="618"/>
      <c r="Z77" s="618"/>
      <c r="AA77" s="618"/>
      <c r="AB77" s="618"/>
      <c r="AC77" s="618"/>
      <c r="AD77" s="618"/>
      <c r="AE77" s="618"/>
      <c r="AF77" s="618"/>
      <c r="AG77" s="618"/>
      <c r="AH77" s="618"/>
      <c r="AI77" s="618"/>
      <c r="AJ77" s="618"/>
      <c r="AK77" s="618"/>
      <c r="AL77" s="618"/>
      <c r="AM77" s="618"/>
      <c r="AN77" s="618"/>
      <c r="AO77" s="618"/>
      <c r="AP77" s="618"/>
      <c r="AQ77" s="618"/>
      <c r="AR77" s="618"/>
      <c r="AS77" s="618"/>
      <c r="AT77" s="618"/>
      <c r="AU77" s="618"/>
      <c r="AV77" s="618"/>
      <c r="AW77" s="618"/>
      <c r="AX77" s="618"/>
      <c r="AY77" s="618"/>
      <c r="AZ77" s="618"/>
      <c r="BA77" s="618"/>
      <c r="BB77" s="618"/>
      <c r="BC77" s="618"/>
      <c r="BD77" s="618"/>
      <c r="BE77" s="618"/>
      <c r="BF77" s="618"/>
      <c r="BG77" s="619"/>
      <c r="BH77" s="584"/>
      <c r="BI77" s="585"/>
      <c r="BJ77" s="586"/>
      <c r="BK77" s="57"/>
      <c r="BL77" s="57"/>
      <c r="BM77" s="57"/>
      <c r="BN77" s="57"/>
      <c r="BO77" s="599" t="str">
        <f>"第"&amp;DJ77&amp;"回全国高校野球選手権大会　地方大会用"</f>
        <v>第101回全国高校野球選手権大会　地方大会用</v>
      </c>
      <c r="BP77" s="600"/>
      <c r="BQ77" s="600"/>
      <c r="BR77" s="600"/>
      <c r="BS77" s="600"/>
      <c r="BT77" s="600"/>
      <c r="BU77" s="600"/>
      <c r="BV77" s="600"/>
      <c r="BW77" s="600"/>
      <c r="BX77" s="600"/>
      <c r="BY77" s="600"/>
      <c r="BZ77" s="600"/>
      <c r="CA77" s="600"/>
      <c r="CB77" s="600"/>
      <c r="CC77" s="600"/>
      <c r="CD77" s="600"/>
      <c r="CE77" s="600"/>
      <c r="CF77" s="600"/>
      <c r="CG77" s="600"/>
      <c r="CH77" s="600"/>
      <c r="CI77" s="600"/>
      <c r="CJ77" s="600"/>
      <c r="CK77" s="600"/>
      <c r="CL77" s="600"/>
      <c r="CM77" s="600"/>
      <c r="CN77" s="600"/>
      <c r="CO77" s="600"/>
      <c r="CP77" s="600"/>
      <c r="CQ77" s="600"/>
      <c r="CR77" s="600"/>
      <c r="CS77" s="600"/>
      <c r="CT77" s="600"/>
      <c r="CU77" s="600"/>
      <c r="CV77" s="600"/>
      <c r="CW77" s="600"/>
      <c r="CX77" s="600"/>
      <c r="CY77" s="600"/>
      <c r="CZ77" s="600"/>
      <c r="DA77" s="600"/>
      <c r="DB77" s="600"/>
      <c r="DC77" s="600"/>
      <c r="DD77" s="600"/>
      <c r="DE77" s="600"/>
      <c r="DF77" s="600"/>
      <c r="DG77" s="600"/>
      <c r="DH77" s="600"/>
      <c r="DI77" s="601"/>
      <c r="DJ77" s="87">
        <v>101</v>
      </c>
    </row>
    <row r="78" spans="1:147" ht="21.6" thickTop="1">
      <c r="F78" s="611">
        <v>6</v>
      </c>
      <c r="G78" s="612"/>
      <c r="H78" s="612"/>
      <c r="I78" s="613"/>
      <c r="J78" s="92"/>
      <c r="K78" s="92"/>
      <c r="L78" s="614" t="s">
        <v>50</v>
      </c>
      <c r="M78" s="615"/>
      <c r="N78" s="615"/>
      <c r="O78" s="615"/>
      <c r="P78" s="615"/>
      <c r="Q78" s="615"/>
      <c r="R78" s="615"/>
      <c r="S78" s="615"/>
      <c r="T78" s="615"/>
      <c r="U78" s="615"/>
      <c r="V78" s="615"/>
      <c r="W78" s="615"/>
      <c r="X78" s="615"/>
      <c r="Y78" s="615"/>
      <c r="Z78" s="615"/>
      <c r="AA78" s="615"/>
      <c r="AB78" s="615"/>
      <c r="AC78" s="615"/>
      <c r="AD78" s="615"/>
      <c r="AE78" s="615"/>
      <c r="AF78" s="615"/>
      <c r="AG78" s="615"/>
      <c r="AH78" s="615"/>
      <c r="AI78" s="615"/>
      <c r="AJ78" s="615"/>
      <c r="AK78" s="615"/>
      <c r="AL78" s="615"/>
      <c r="AM78" s="615"/>
      <c r="AN78" s="615"/>
      <c r="AO78" s="615"/>
      <c r="AP78" s="615"/>
      <c r="AQ78" s="615"/>
      <c r="AR78" s="615"/>
      <c r="AS78" s="615"/>
      <c r="AT78" s="615"/>
      <c r="AU78" s="615"/>
      <c r="AV78" s="615"/>
      <c r="AW78" s="615"/>
      <c r="AX78" s="615"/>
      <c r="AY78" s="615"/>
      <c r="AZ78" s="615"/>
      <c r="BA78" s="615"/>
      <c r="BB78" s="615"/>
      <c r="BC78" s="615"/>
      <c r="BD78" s="615"/>
      <c r="BE78" s="615"/>
      <c r="BF78" s="615"/>
      <c r="BG78" s="616"/>
      <c r="BH78" s="584"/>
      <c r="BI78" s="585"/>
      <c r="BJ78" s="586"/>
      <c r="BK78" s="57"/>
      <c r="BL78" s="57"/>
      <c r="BM78" s="57"/>
      <c r="BN78" s="57"/>
      <c r="BO78" s="599" t="str">
        <f>"第"&amp;DJ78&amp;"回春季東北地区高等学校野球大会"</f>
        <v>第66回春季東北地区高等学校野球大会</v>
      </c>
      <c r="BP78" s="600"/>
      <c r="BQ78" s="600"/>
      <c r="BR78" s="600"/>
      <c r="BS78" s="600"/>
      <c r="BT78" s="600"/>
      <c r="BU78" s="600"/>
      <c r="BV78" s="600"/>
      <c r="BW78" s="600"/>
      <c r="BX78" s="600"/>
      <c r="BY78" s="600"/>
      <c r="BZ78" s="600"/>
      <c r="CA78" s="600"/>
      <c r="CB78" s="600"/>
      <c r="CC78" s="600"/>
      <c r="CD78" s="600"/>
      <c r="CE78" s="600"/>
      <c r="CF78" s="600"/>
      <c r="CG78" s="600"/>
      <c r="CH78" s="600"/>
      <c r="CI78" s="600"/>
      <c r="CJ78" s="600"/>
      <c r="CK78" s="600"/>
      <c r="CL78" s="600"/>
      <c r="CM78" s="600"/>
      <c r="CN78" s="600"/>
      <c r="CO78" s="600"/>
      <c r="CP78" s="600"/>
      <c r="CQ78" s="600"/>
      <c r="CR78" s="600"/>
      <c r="CS78" s="600"/>
      <c r="CT78" s="600"/>
      <c r="CU78" s="600"/>
      <c r="CV78" s="600"/>
      <c r="CW78" s="600"/>
      <c r="CX78" s="600"/>
      <c r="CY78" s="600"/>
      <c r="CZ78" s="600"/>
      <c r="DA78" s="600"/>
      <c r="DB78" s="600"/>
      <c r="DC78" s="600"/>
      <c r="DD78" s="600"/>
      <c r="DE78" s="600"/>
      <c r="DF78" s="600"/>
      <c r="DG78" s="600"/>
      <c r="DH78" s="600"/>
      <c r="DI78" s="601"/>
      <c r="DJ78" s="87">
        <v>66</v>
      </c>
      <c r="DQ78" s="602" t="s">
        <v>83</v>
      </c>
      <c r="DR78" s="603"/>
      <c r="DS78" s="603"/>
      <c r="DT78" s="603"/>
      <c r="DU78" s="603"/>
      <c r="DV78" s="603"/>
      <c r="DW78" s="603"/>
      <c r="DX78" s="603"/>
      <c r="DY78" s="603"/>
      <c r="DZ78" s="603"/>
      <c r="EA78" s="603"/>
      <c r="EB78" s="603"/>
      <c r="EC78" s="603"/>
      <c r="ED78" s="603"/>
      <c r="EE78" s="603"/>
      <c r="EF78" s="603"/>
      <c r="EG78" s="603"/>
      <c r="EH78" s="603"/>
      <c r="EI78" s="603"/>
      <c r="EJ78" s="603"/>
      <c r="EK78" s="603"/>
      <c r="EL78" s="603"/>
      <c r="EM78" s="603"/>
      <c r="EN78" s="603"/>
      <c r="EO78" s="604"/>
    </row>
    <row r="79" spans="1:147" ht="21.6" thickBot="1">
      <c r="F79" s="611">
        <v>7</v>
      </c>
      <c r="G79" s="612"/>
      <c r="H79" s="612"/>
      <c r="I79" s="613"/>
      <c r="J79" s="92"/>
      <c r="K79" s="92"/>
      <c r="L79" s="614" t="s">
        <v>51</v>
      </c>
      <c r="M79" s="615"/>
      <c r="N79" s="615"/>
      <c r="O79" s="615"/>
      <c r="P79" s="615"/>
      <c r="Q79" s="615"/>
      <c r="R79" s="615"/>
      <c r="S79" s="615"/>
      <c r="T79" s="615"/>
      <c r="U79" s="615"/>
      <c r="V79" s="615"/>
      <c r="W79" s="615"/>
      <c r="X79" s="615"/>
      <c r="Y79" s="615"/>
      <c r="Z79" s="615"/>
      <c r="AA79" s="615"/>
      <c r="AB79" s="615"/>
      <c r="AC79" s="615"/>
      <c r="AD79" s="615"/>
      <c r="AE79" s="615"/>
      <c r="AF79" s="615"/>
      <c r="AG79" s="615"/>
      <c r="AH79" s="615"/>
      <c r="AI79" s="615"/>
      <c r="AJ79" s="615"/>
      <c r="AK79" s="615"/>
      <c r="AL79" s="615"/>
      <c r="AM79" s="615"/>
      <c r="AN79" s="615"/>
      <c r="AO79" s="615"/>
      <c r="AP79" s="615"/>
      <c r="AQ79" s="615"/>
      <c r="AR79" s="615"/>
      <c r="AS79" s="615"/>
      <c r="AT79" s="615"/>
      <c r="AU79" s="615"/>
      <c r="AV79" s="615"/>
      <c r="AW79" s="615"/>
      <c r="AX79" s="615"/>
      <c r="AY79" s="615"/>
      <c r="AZ79" s="615"/>
      <c r="BA79" s="615"/>
      <c r="BB79" s="615"/>
      <c r="BC79" s="615"/>
      <c r="BD79" s="615"/>
      <c r="BE79" s="615"/>
      <c r="BF79" s="615"/>
      <c r="BG79" s="616"/>
      <c r="BH79" s="587"/>
      <c r="BI79" s="588"/>
      <c r="BJ79" s="589"/>
      <c r="BK79" s="57"/>
      <c r="BL79" s="57"/>
      <c r="BM79" s="57"/>
      <c r="BN79" s="57"/>
      <c r="BO79" s="599" t="str">
        <f>"第"&amp;DJ79&amp;"回秋季東北地区高等学校野球大会"</f>
        <v>第72回秋季東北地区高等学校野球大会</v>
      </c>
      <c r="BP79" s="600"/>
      <c r="BQ79" s="600"/>
      <c r="BR79" s="600"/>
      <c r="BS79" s="600"/>
      <c r="BT79" s="600"/>
      <c r="BU79" s="600"/>
      <c r="BV79" s="600"/>
      <c r="BW79" s="600"/>
      <c r="BX79" s="600"/>
      <c r="BY79" s="600"/>
      <c r="BZ79" s="600"/>
      <c r="CA79" s="600"/>
      <c r="CB79" s="600"/>
      <c r="CC79" s="600"/>
      <c r="CD79" s="600"/>
      <c r="CE79" s="600"/>
      <c r="CF79" s="600"/>
      <c r="CG79" s="600"/>
      <c r="CH79" s="600"/>
      <c r="CI79" s="600"/>
      <c r="CJ79" s="600"/>
      <c r="CK79" s="600"/>
      <c r="CL79" s="600"/>
      <c r="CM79" s="600"/>
      <c r="CN79" s="600"/>
      <c r="CO79" s="600"/>
      <c r="CP79" s="600"/>
      <c r="CQ79" s="600"/>
      <c r="CR79" s="600"/>
      <c r="CS79" s="600"/>
      <c r="CT79" s="600"/>
      <c r="CU79" s="600"/>
      <c r="CV79" s="600"/>
      <c r="CW79" s="600"/>
      <c r="CX79" s="600"/>
      <c r="CY79" s="600"/>
      <c r="CZ79" s="600"/>
      <c r="DA79" s="600"/>
      <c r="DB79" s="600"/>
      <c r="DC79" s="600"/>
      <c r="DD79" s="600"/>
      <c r="DE79" s="600"/>
      <c r="DF79" s="600"/>
      <c r="DG79" s="600"/>
      <c r="DH79" s="600"/>
      <c r="DI79" s="601"/>
      <c r="DJ79" s="87">
        <v>72</v>
      </c>
      <c r="DQ79" s="605"/>
      <c r="DR79" s="606"/>
      <c r="DS79" s="606"/>
      <c r="DT79" s="606"/>
      <c r="DU79" s="606"/>
      <c r="DV79" s="606"/>
      <c r="DW79" s="606"/>
      <c r="DX79" s="606"/>
      <c r="DY79" s="606"/>
      <c r="DZ79" s="606"/>
      <c r="EA79" s="606"/>
      <c r="EB79" s="606"/>
      <c r="EC79" s="606"/>
      <c r="ED79" s="606"/>
      <c r="EE79" s="606"/>
      <c r="EF79" s="606"/>
      <c r="EG79" s="606"/>
      <c r="EH79" s="606"/>
      <c r="EI79" s="606"/>
      <c r="EJ79" s="606"/>
      <c r="EK79" s="606"/>
      <c r="EL79" s="606"/>
      <c r="EM79" s="606"/>
      <c r="EN79" s="606"/>
      <c r="EO79" s="607"/>
    </row>
    <row r="80" spans="1:147" ht="21">
      <c r="F80" s="593">
        <v>8</v>
      </c>
      <c r="G80" s="594"/>
      <c r="H80" s="594"/>
      <c r="I80" s="595"/>
      <c r="J80" s="91"/>
      <c r="K80" s="91"/>
      <c r="L80" s="617"/>
      <c r="M80" s="618"/>
      <c r="N80" s="618"/>
      <c r="O80" s="618"/>
      <c r="P80" s="618"/>
      <c r="Q80" s="618"/>
      <c r="R80" s="618"/>
      <c r="S80" s="618"/>
      <c r="T80" s="618"/>
      <c r="U80" s="618"/>
      <c r="V80" s="618"/>
      <c r="W80" s="618"/>
      <c r="X80" s="618"/>
      <c r="Y80" s="618"/>
      <c r="Z80" s="618"/>
      <c r="AA80" s="618"/>
      <c r="AB80" s="618"/>
      <c r="AC80" s="618"/>
      <c r="AD80" s="618"/>
      <c r="AE80" s="618"/>
      <c r="AF80" s="618"/>
      <c r="AG80" s="618"/>
      <c r="AH80" s="618"/>
      <c r="AI80" s="618"/>
      <c r="AJ80" s="618"/>
      <c r="AK80" s="618"/>
      <c r="AL80" s="618"/>
      <c r="AM80" s="618"/>
      <c r="AN80" s="618"/>
      <c r="AO80" s="618"/>
      <c r="AP80" s="618"/>
      <c r="AQ80" s="618"/>
      <c r="AR80" s="618"/>
      <c r="AS80" s="618"/>
      <c r="AT80" s="618"/>
      <c r="AU80" s="618"/>
      <c r="AV80" s="618"/>
      <c r="AW80" s="618"/>
      <c r="AX80" s="618"/>
      <c r="AY80" s="618"/>
      <c r="AZ80" s="618"/>
      <c r="BA80" s="618"/>
      <c r="BB80" s="618"/>
      <c r="BC80" s="618"/>
      <c r="BD80" s="618"/>
      <c r="BE80" s="618"/>
      <c r="BF80" s="618"/>
      <c r="BG80" s="619"/>
      <c r="BH80" s="60"/>
      <c r="BI80" s="60"/>
      <c r="BJ80" s="60"/>
      <c r="BK80" s="57"/>
      <c r="BL80" s="57"/>
      <c r="BM80" s="57"/>
      <c r="BN80" s="57"/>
      <c r="BO80" s="599" t="s">
        <v>57</v>
      </c>
      <c r="BP80" s="600"/>
      <c r="BQ80" s="600"/>
      <c r="BR80" s="600"/>
      <c r="BS80" s="600"/>
      <c r="BT80" s="600"/>
      <c r="BU80" s="600"/>
      <c r="BV80" s="600"/>
      <c r="BW80" s="600"/>
      <c r="BX80" s="600"/>
      <c r="BY80" s="600"/>
      <c r="BZ80" s="600"/>
      <c r="CA80" s="600"/>
      <c r="CB80" s="600"/>
      <c r="CC80" s="600"/>
      <c r="CD80" s="600"/>
      <c r="CE80" s="600"/>
      <c r="CF80" s="600"/>
      <c r="CG80" s="600"/>
      <c r="CH80" s="600"/>
      <c r="CI80" s="600"/>
      <c r="CJ80" s="600"/>
      <c r="CK80" s="600"/>
      <c r="CL80" s="600"/>
      <c r="CM80" s="600"/>
      <c r="CN80" s="600"/>
      <c r="CO80" s="600"/>
      <c r="CP80" s="600"/>
      <c r="CQ80" s="600"/>
      <c r="CR80" s="600"/>
      <c r="CS80" s="600"/>
      <c r="CT80" s="600"/>
      <c r="CU80" s="600"/>
      <c r="CV80" s="600"/>
      <c r="CW80" s="600"/>
      <c r="CX80" s="600"/>
      <c r="CY80" s="600"/>
      <c r="CZ80" s="600"/>
      <c r="DA80" s="600"/>
      <c r="DB80" s="600"/>
      <c r="DC80" s="600"/>
      <c r="DD80" s="600"/>
      <c r="DE80" s="600"/>
      <c r="DF80" s="600"/>
      <c r="DG80" s="600"/>
      <c r="DH80" s="600"/>
      <c r="DI80" s="601"/>
      <c r="DJ80" s="87"/>
      <c r="DQ80" s="605"/>
      <c r="DR80" s="606"/>
      <c r="DS80" s="606"/>
      <c r="DT80" s="606"/>
      <c r="DU80" s="606"/>
      <c r="DV80" s="606"/>
      <c r="DW80" s="606"/>
      <c r="DX80" s="606"/>
      <c r="DY80" s="606"/>
      <c r="DZ80" s="606"/>
      <c r="EA80" s="606"/>
      <c r="EB80" s="606"/>
      <c r="EC80" s="606"/>
      <c r="ED80" s="606"/>
      <c r="EE80" s="606"/>
      <c r="EF80" s="606"/>
      <c r="EG80" s="606"/>
      <c r="EH80" s="606"/>
      <c r="EI80" s="606"/>
      <c r="EJ80" s="606"/>
      <c r="EK80" s="606"/>
      <c r="EL80" s="606"/>
      <c r="EM80" s="606"/>
      <c r="EN80" s="606"/>
      <c r="EO80" s="607"/>
    </row>
    <row r="81" spans="6:145" ht="21">
      <c r="F81" s="593">
        <v>9</v>
      </c>
      <c r="G81" s="594"/>
      <c r="H81" s="594"/>
      <c r="I81" s="595"/>
      <c r="J81" s="91"/>
      <c r="K81" s="91"/>
      <c r="L81" s="617"/>
      <c r="M81" s="618"/>
      <c r="N81" s="618"/>
      <c r="O81" s="618"/>
      <c r="P81" s="618"/>
      <c r="Q81" s="618"/>
      <c r="R81" s="618"/>
      <c r="S81" s="618"/>
      <c r="T81" s="618"/>
      <c r="U81" s="618"/>
      <c r="V81" s="618"/>
      <c r="W81" s="618"/>
      <c r="X81" s="618"/>
      <c r="Y81" s="618"/>
      <c r="Z81" s="618"/>
      <c r="AA81" s="618"/>
      <c r="AB81" s="618"/>
      <c r="AC81" s="618"/>
      <c r="AD81" s="618"/>
      <c r="AE81" s="618"/>
      <c r="AF81" s="618"/>
      <c r="AG81" s="618"/>
      <c r="AH81" s="618"/>
      <c r="AI81" s="618"/>
      <c r="AJ81" s="618"/>
      <c r="AK81" s="618"/>
      <c r="AL81" s="618"/>
      <c r="AM81" s="618"/>
      <c r="AN81" s="618"/>
      <c r="AO81" s="618"/>
      <c r="AP81" s="618"/>
      <c r="AQ81" s="618"/>
      <c r="AR81" s="618"/>
      <c r="AS81" s="618"/>
      <c r="AT81" s="618"/>
      <c r="AU81" s="618"/>
      <c r="AV81" s="618"/>
      <c r="AW81" s="618"/>
      <c r="AX81" s="618"/>
      <c r="AY81" s="618"/>
      <c r="AZ81" s="618"/>
      <c r="BA81" s="618"/>
      <c r="BB81" s="618"/>
      <c r="BC81" s="618"/>
      <c r="BD81" s="618"/>
      <c r="BE81" s="618"/>
      <c r="BF81" s="618"/>
      <c r="BG81" s="619"/>
      <c r="BH81" s="60"/>
      <c r="BI81" s="60"/>
      <c r="BJ81" s="60"/>
      <c r="BK81" s="57"/>
      <c r="BL81" s="57"/>
      <c r="BM81" s="57"/>
      <c r="BN81" s="57"/>
      <c r="BO81" s="599" t="s">
        <v>57</v>
      </c>
      <c r="BP81" s="600"/>
      <c r="BQ81" s="600"/>
      <c r="BR81" s="600"/>
      <c r="BS81" s="600"/>
      <c r="BT81" s="600"/>
      <c r="BU81" s="600"/>
      <c r="BV81" s="600"/>
      <c r="BW81" s="600"/>
      <c r="BX81" s="600"/>
      <c r="BY81" s="600"/>
      <c r="BZ81" s="600"/>
      <c r="CA81" s="600"/>
      <c r="CB81" s="600"/>
      <c r="CC81" s="600"/>
      <c r="CD81" s="600"/>
      <c r="CE81" s="600"/>
      <c r="CF81" s="600"/>
      <c r="CG81" s="600"/>
      <c r="CH81" s="600"/>
      <c r="CI81" s="600"/>
      <c r="CJ81" s="600"/>
      <c r="CK81" s="600"/>
      <c r="CL81" s="600"/>
      <c r="CM81" s="600"/>
      <c r="CN81" s="600"/>
      <c r="CO81" s="600"/>
      <c r="CP81" s="600"/>
      <c r="CQ81" s="600"/>
      <c r="CR81" s="600"/>
      <c r="CS81" s="600"/>
      <c r="CT81" s="600"/>
      <c r="CU81" s="600"/>
      <c r="CV81" s="600"/>
      <c r="CW81" s="600"/>
      <c r="CX81" s="600"/>
      <c r="CY81" s="600"/>
      <c r="CZ81" s="600"/>
      <c r="DA81" s="600"/>
      <c r="DB81" s="600"/>
      <c r="DC81" s="600"/>
      <c r="DD81" s="600"/>
      <c r="DE81" s="600"/>
      <c r="DF81" s="600"/>
      <c r="DG81" s="600"/>
      <c r="DH81" s="600"/>
      <c r="DI81" s="601"/>
      <c r="DJ81" s="87"/>
      <c r="DQ81" s="605"/>
      <c r="DR81" s="606"/>
      <c r="DS81" s="606"/>
      <c r="DT81" s="606"/>
      <c r="DU81" s="606"/>
      <c r="DV81" s="606"/>
      <c r="DW81" s="606"/>
      <c r="DX81" s="606"/>
      <c r="DY81" s="606"/>
      <c r="DZ81" s="606"/>
      <c r="EA81" s="606"/>
      <c r="EB81" s="606"/>
      <c r="EC81" s="606"/>
      <c r="ED81" s="606"/>
      <c r="EE81" s="606"/>
      <c r="EF81" s="606"/>
      <c r="EG81" s="606"/>
      <c r="EH81" s="606"/>
      <c r="EI81" s="606"/>
      <c r="EJ81" s="606"/>
      <c r="EK81" s="606"/>
      <c r="EL81" s="606"/>
      <c r="EM81" s="606"/>
      <c r="EN81" s="606"/>
      <c r="EO81" s="607"/>
    </row>
    <row r="82" spans="6:145" ht="21.6" thickBot="1">
      <c r="F82" s="593">
        <v>10</v>
      </c>
      <c r="G82" s="594"/>
      <c r="H82" s="594"/>
      <c r="I82" s="595"/>
      <c r="J82" s="91"/>
      <c r="K82" s="91"/>
      <c r="L82" s="617"/>
      <c r="M82" s="618"/>
      <c r="N82" s="618"/>
      <c r="O82" s="618"/>
      <c r="P82" s="618"/>
      <c r="Q82" s="618"/>
      <c r="R82" s="618"/>
      <c r="S82" s="618"/>
      <c r="T82" s="618"/>
      <c r="U82" s="618"/>
      <c r="V82" s="618"/>
      <c r="W82" s="618"/>
      <c r="X82" s="618"/>
      <c r="Y82" s="618"/>
      <c r="Z82" s="618"/>
      <c r="AA82" s="618"/>
      <c r="AB82" s="618"/>
      <c r="AC82" s="618"/>
      <c r="AD82" s="618"/>
      <c r="AE82" s="618"/>
      <c r="AF82" s="618"/>
      <c r="AG82" s="618"/>
      <c r="AH82" s="618"/>
      <c r="AI82" s="618"/>
      <c r="AJ82" s="618"/>
      <c r="AK82" s="618"/>
      <c r="AL82" s="618"/>
      <c r="AM82" s="618"/>
      <c r="AN82" s="618"/>
      <c r="AO82" s="618"/>
      <c r="AP82" s="618"/>
      <c r="AQ82" s="618"/>
      <c r="AR82" s="618"/>
      <c r="AS82" s="618"/>
      <c r="AT82" s="618"/>
      <c r="AU82" s="618"/>
      <c r="AV82" s="618"/>
      <c r="AW82" s="618"/>
      <c r="AX82" s="618"/>
      <c r="AY82" s="618"/>
      <c r="AZ82" s="618"/>
      <c r="BA82" s="618"/>
      <c r="BB82" s="618"/>
      <c r="BC82" s="618"/>
      <c r="BD82" s="618"/>
      <c r="BE82" s="618"/>
      <c r="BF82" s="618"/>
      <c r="BG82" s="619"/>
      <c r="BH82" s="60"/>
      <c r="BI82" s="60"/>
      <c r="BJ82" s="60"/>
      <c r="BK82" s="57"/>
      <c r="BL82" s="57"/>
      <c r="BM82" s="57"/>
      <c r="BN82" s="57"/>
      <c r="BO82" s="599" t="s">
        <v>57</v>
      </c>
      <c r="BP82" s="600"/>
      <c r="BQ82" s="600"/>
      <c r="BR82" s="600"/>
      <c r="BS82" s="600"/>
      <c r="BT82" s="600"/>
      <c r="BU82" s="600"/>
      <c r="BV82" s="600"/>
      <c r="BW82" s="600"/>
      <c r="BX82" s="600"/>
      <c r="BY82" s="600"/>
      <c r="BZ82" s="600"/>
      <c r="CA82" s="600"/>
      <c r="CB82" s="600"/>
      <c r="CC82" s="600"/>
      <c r="CD82" s="600"/>
      <c r="CE82" s="600"/>
      <c r="CF82" s="600"/>
      <c r="CG82" s="600"/>
      <c r="CH82" s="600"/>
      <c r="CI82" s="600"/>
      <c r="CJ82" s="600"/>
      <c r="CK82" s="600"/>
      <c r="CL82" s="600"/>
      <c r="CM82" s="600"/>
      <c r="CN82" s="600"/>
      <c r="CO82" s="600"/>
      <c r="CP82" s="600"/>
      <c r="CQ82" s="600"/>
      <c r="CR82" s="600"/>
      <c r="CS82" s="600"/>
      <c r="CT82" s="600"/>
      <c r="CU82" s="600"/>
      <c r="CV82" s="600"/>
      <c r="CW82" s="600"/>
      <c r="CX82" s="600"/>
      <c r="CY82" s="600"/>
      <c r="CZ82" s="600"/>
      <c r="DA82" s="600"/>
      <c r="DB82" s="600"/>
      <c r="DC82" s="600"/>
      <c r="DD82" s="600"/>
      <c r="DE82" s="600"/>
      <c r="DF82" s="600"/>
      <c r="DG82" s="600"/>
      <c r="DH82" s="600"/>
      <c r="DI82" s="601"/>
      <c r="DJ82" s="87"/>
      <c r="DQ82" s="605"/>
      <c r="DR82" s="606"/>
      <c r="DS82" s="606"/>
      <c r="DT82" s="606"/>
      <c r="DU82" s="606"/>
      <c r="DV82" s="606"/>
      <c r="DW82" s="606"/>
      <c r="DX82" s="606"/>
      <c r="DY82" s="606"/>
      <c r="DZ82" s="606"/>
      <c r="EA82" s="606"/>
      <c r="EB82" s="606"/>
      <c r="EC82" s="606"/>
      <c r="ED82" s="606"/>
      <c r="EE82" s="606"/>
      <c r="EF82" s="606"/>
      <c r="EG82" s="606"/>
      <c r="EH82" s="606"/>
      <c r="EI82" s="606"/>
      <c r="EJ82" s="606"/>
      <c r="EK82" s="606"/>
      <c r="EL82" s="606"/>
      <c r="EM82" s="606"/>
      <c r="EN82" s="606"/>
      <c r="EO82" s="607"/>
    </row>
    <row r="83" spans="6:145" ht="21">
      <c r="F83" s="620">
        <v>11</v>
      </c>
      <c r="G83" s="621"/>
      <c r="H83" s="621"/>
      <c r="I83" s="622"/>
      <c r="J83" s="90"/>
      <c r="K83" s="90"/>
      <c r="L83" s="623" t="s">
        <v>88</v>
      </c>
      <c r="M83" s="624"/>
      <c r="N83" s="624"/>
      <c r="O83" s="624"/>
      <c r="P83" s="624"/>
      <c r="Q83" s="624"/>
      <c r="R83" s="624"/>
      <c r="S83" s="624"/>
      <c r="T83" s="624"/>
      <c r="U83" s="624"/>
      <c r="V83" s="624"/>
      <c r="W83" s="624"/>
      <c r="X83" s="624"/>
      <c r="Y83" s="624"/>
      <c r="Z83" s="624"/>
      <c r="AA83" s="624"/>
      <c r="AB83" s="624"/>
      <c r="AC83" s="624"/>
      <c r="AD83" s="624"/>
      <c r="AE83" s="624"/>
      <c r="AF83" s="624"/>
      <c r="AG83" s="624"/>
      <c r="AH83" s="624"/>
      <c r="AI83" s="624"/>
      <c r="AJ83" s="624"/>
      <c r="AK83" s="624"/>
      <c r="AL83" s="624"/>
      <c r="AM83" s="624"/>
      <c r="AN83" s="624"/>
      <c r="AO83" s="624"/>
      <c r="AP83" s="624"/>
      <c r="AQ83" s="624"/>
      <c r="AR83" s="624"/>
      <c r="AS83" s="624"/>
      <c r="AT83" s="624"/>
      <c r="AU83" s="624"/>
      <c r="AV83" s="624"/>
      <c r="AW83" s="624"/>
      <c r="AX83" s="624"/>
      <c r="AY83" s="624"/>
      <c r="AZ83" s="624"/>
      <c r="BA83" s="624"/>
      <c r="BB83" s="624"/>
      <c r="BC83" s="624"/>
      <c r="BD83" s="624"/>
      <c r="BE83" s="624"/>
      <c r="BF83" s="624"/>
      <c r="BG83" s="625"/>
      <c r="BH83" s="581" t="s">
        <v>82</v>
      </c>
      <c r="BI83" s="582"/>
      <c r="BJ83" s="583"/>
      <c r="BK83" s="57"/>
      <c r="BL83" s="57"/>
      <c r="BM83" s="57"/>
      <c r="BN83" s="57"/>
      <c r="BO83" s="599" t="str">
        <f>"第"&amp;DJ83&amp;"回宮城県高等学校軟式野球春季大会"</f>
        <v>第67回宮城県高等学校軟式野球春季大会</v>
      </c>
      <c r="BP83" s="600"/>
      <c r="BQ83" s="600"/>
      <c r="BR83" s="600"/>
      <c r="BS83" s="600"/>
      <c r="BT83" s="600"/>
      <c r="BU83" s="600"/>
      <c r="BV83" s="600"/>
      <c r="BW83" s="600"/>
      <c r="BX83" s="600"/>
      <c r="BY83" s="600"/>
      <c r="BZ83" s="600"/>
      <c r="CA83" s="600"/>
      <c r="CB83" s="600"/>
      <c r="CC83" s="600"/>
      <c r="CD83" s="600"/>
      <c r="CE83" s="600"/>
      <c r="CF83" s="600"/>
      <c r="CG83" s="600"/>
      <c r="CH83" s="600"/>
      <c r="CI83" s="600"/>
      <c r="CJ83" s="600"/>
      <c r="CK83" s="600"/>
      <c r="CL83" s="600"/>
      <c r="CM83" s="600"/>
      <c r="CN83" s="600"/>
      <c r="CO83" s="600"/>
      <c r="CP83" s="600"/>
      <c r="CQ83" s="600"/>
      <c r="CR83" s="600"/>
      <c r="CS83" s="600"/>
      <c r="CT83" s="600"/>
      <c r="CU83" s="600"/>
      <c r="CV83" s="600"/>
      <c r="CW83" s="600"/>
      <c r="CX83" s="600"/>
      <c r="CY83" s="600"/>
      <c r="CZ83" s="600"/>
      <c r="DA83" s="600"/>
      <c r="DB83" s="600"/>
      <c r="DC83" s="600"/>
      <c r="DD83" s="600"/>
      <c r="DE83" s="600"/>
      <c r="DF83" s="600"/>
      <c r="DG83" s="600"/>
      <c r="DH83" s="600"/>
      <c r="DI83" s="601"/>
      <c r="DJ83" s="87">
        <v>67</v>
      </c>
      <c r="DQ83" s="605"/>
      <c r="DR83" s="606"/>
      <c r="DS83" s="606"/>
      <c r="DT83" s="606"/>
      <c r="DU83" s="606"/>
      <c r="DV83" s="606"/>
      <c r="DW83" s="606"/>
      <c r="DX83" s="606"/>
      <c r="DY83" s="606"/>
      <c r="DZ83" s="606"/>
      <c r="EA83" s="606"/>
      <c r="EB83" s="606"/>
      <c r="EC83" s="606"/>
      <c r="ED83" s="606"/>
      <c r="EE83" s="606"/>
      <c r="EF83" s="606"/>
      <c r="EG83" s="606"/>
      <c r="EH83" s="606"/>
      <c r="EI83" s="606"/>
      <c r="EJ83" s="606"/>
      <c r="EK83" s="606"/>
      <c r="EL83" s="606"/>
      <c r="EM83" s="606"/>
      <c r="EN83" s="606"/>
      <c r="EO83" s="607"/>
    </row>
    <row r="84" spans="6:145" ht="21.6" thickBot="1">
      <c r="F84" s="620">
        <v>12</v>
      </c>
      <c r="G84" s="621"/>
      <c r="H84" s="621"/>
      <c r="I84" s="622"/>
      <c r="J84" s="90"/>
      <c r="K84" s="90"/>
      <c r="L84" s="623" t="s">
        <v>89</v>
      </c>
      <c r="M84" s="624"/>
      <c r="N84" s="624"/>
      <c r="O84" s="624"/>
      <c r="P84" s="624"/>
      <c r="Q84" s="624"/>
      <c r="R84" s="624"/>
      <c r="S84" s="624"/>
      <c r="T84" s="624"/>
      <c r="U84" s="624"/>
      <c r="V84" s="624"/>
      <c r="W84" s="624"/>
      <c r="X84" s="624"/>
      <c r="Y84" s="624"/>
      <c r="Z84" s="624"/>
      <c r="AA84" s="624"/>
      <c r="AB84" s="624"/>
      <c r="AC84" s="624"/>
      <c r="AD84" s="624"/>
      <c r="AE84" s="624"/>
      <c r="AF84" s="624"/>
      <c r="AG84" s="624"/>
      <c r="AH84" s="624"/>
      <c r="AI84" s="624"/>
      <c r="AJ84" s="624"/>
      <c r="AK84" s="624"/>
      <c r="AL84" s="624"/>
      <c r="AM84" s="624"/>
      <c r="AN84" s="624"/>
      <c r="AO84" s="624"/>
      <c r="AP84" s="624"/>
      <c r="AQ84" s="624"/>
      <c r="AR84" s="624"/>
      <c r="AS84" s="624"/>
      <c r="AT84" s="624"/>
      <c r="AU84" s="624"/>
      <c r="AV84" s="624"/>
      <c r="AW84" s="624"/>
      <c r="AX84" s="624"/>
      <c r="AY84" s="624"/>
      <c r="AZ84" s="624"/>
      <c r="BA84" s="624"/>
      <c r="BB84" s="624"/>
      <c r="BC84" s="624"/>
      <c r="BD84" s="624"/>
      <c r="BE84" s="624"/>
      <c r="BF84" s="624"/>
      <c r="BG84" s="625"/>
      <c r="BH84" s="584"/>
      <c r="BI84" s="585"/>
      <c r="BJ84" s="586"/>
      <c r="BK84" s="57"/>
      <c r="BL84" s="57"/>
      <c r="BM84" s="57"/>
      <c r="BN84" s="57"/>
      <c r="BO84" s="599" t="str">
        <f>"第"&amp;DJ84&amp;"回全国高等学校軟式野球選手権大会"</f>
        <v>第63回全国高等学校軟式野球選手権大会</v>
      </c>
      <c r="BP84" s="600"/>
      <c r="BQ84" s="600"/>
      <c r="BR84" s="600"/>
      <c r="BS84" s="600"/>
      <c r="BT84" s="600"/>
      <c r="BU84" s="600"/>
      <c r="BV84" s="600"/>
      <c r="BW84" s="600"/>
      <c r="BX84" s="600"/>
      <c r="BY84" s="600"/>
      <c r="BZ84" s="600"/>
      <c r="CA84" s="600"/>
      <c r="CB84" s="600"/>
      <c r="CC84" s="600"/>
      <c r="CD84" s="600"/>
      <c r="CE84" s="600"/>
      <c r="CF84" s="600"/>
      <c r="CG84" s="600"/>
      <c r="CH84" s="600"/>
      <c r="CI84" s="600"/>
      <c r="CJ84" s="600"/>
      <c r="CK84" s="600"/>
      <c r="CL84" s="600"/>
      <c r="CM84" s="600"/>
      <c r="CN84" s="600"/>
      <c r="CO84" s="600"/>
      <c r="CP84" s="600"/>
      <c r="CQ84" s="600"/>
      <c r="CR84" s="600"/>
      <c r="CS84" s="600"/>
      <c r="CT84" s="600"/>
      <c r="CU84" s="600"/>
      <c r="CV84" s="600"/>
      <c r="CW84" s="600"/>
      <c r="CX84" s="600"/>
      <c r="CY84" s="600"/>
      <c r="CZ84" s="600"/>
      <c r="DA84" s="600"/>
      <c r="DB84" s="600"/>
      <c r="DC84" s="600"/>
      <c r="DD84" s="600"/>
      <c r="DE84" s="600"/>
      <c r="DF84" s="600"/>
      <c r="DG84" s="600"/>
      <c r="DH84" s="600"/>
      <c r="DI84" s="601"/>
      <c r="DJ84" s="87">
        <v>63</v>
      </c>
      <c r="DQ84" s="608"/>
      <c r="DR84" s="609"/>
      <c r="DS84" s="609"/>
      <c r="DT84" s="609"/>
      <c r="DU84" s="609"/>
      <c r="DV84" s="609"/>
      <c r="DW84" s="609"/>
      <c r="DX84" s="609"/>
      <c r="DY84" s="609"/>
      <c r="DZ84" s="609"/>
      <c r="EA84" s="609"/>
      <c r="EB84" s="609"/>
      <c r="EC84" s="609"/>
      <c r="ED84" s="609"/>
      <c r="EE84" s="609"/>
      <c r="EF84" s="609"/>
      <c r="EG84" s="609"/>
      <c r="EH84" s="609"/>
      <c r="EI84" s="609"/>
      <c r="EJ84" s="609"/>
      <c r="EK84" s="609"/>
      <c r="EL84" s="609"/>
      <c r="EM84" s="609"/>
      <c r="EN84" s="609"/>
      <c r="EO84" s="610"/>
    </row>
    <row r="85" spans="6:145" ht="21.6" thickTop="1">
      <c r="F85" s="620">
        <v>13</v>
      </c>
      <c r="G85" s="621"/>
      <c r="H85" s="621"/>
      <c r="I85" s="622"/>
      <c r="J85" s="90"/>
      <c r="K85" s="90"/>
      <c r="L85" s="623" t="s">
        <v>90</v>
      </c>
      <c r="M85" s="624"/>
      <c r="N85" s="624"/>
      <c r="O85" s="624"/>
      <c r="P85" s="624"/>
      <c r="Q85" s="624"/>
      <c r="R85" s="624"/>
      <c r="S85" s="624"/>
      <c r="T85" s="624"/>
      <c r="U85" s="624"/>
      <c r="V85" s="624"/>
      <c r="W85" s="624"/>
      <c r="X85" s="624"/>
      <c r="Y85" s="624"/>
      <c r="Z85" s="624"/>
      <c r="AA85" s="624"/>
      <c r="AB85" s="624"/>
      <c r="AC85" s="624"/>
      <c r="AD85" s="624"/>
      <c r="AE85" s="624"/>
      <c r="AF85" s="624"/>
      <c r="AG85" s="624"/>
      <c r="AH85" s="624"/>
      <c r="AI85" s="624"/>
      <c r="AJ85" s="624"/>
      <c r="AK85" s="624"/>
      <c r="AL85" s="624"/>
      <c r="AM85" s="624"/>
      <c r="AN85" s="624"/>
      <c r="AO85" s="624"/>
      <c r="AP85" s="624"/>
      <c r="AQ85" s="624"/>
      <c r="AR85" s="624"/>
      <c r="AS85" s="624"/>
      <c r="AT85" s="624"/>
      <c r="AU85" s="624"/>
      <c r="AV85" s="624"/>
      <c r="AW85" s="624"/>
      <c r="AX85" s="624"/>
      <c r="AY85" s="624"/>
      <c r="AZ85" s="624"/>
      <c r="BA85" s="624"/>
      <c r="BB85" s="624"/>
      <c r="BC85" s="624"/>
      <c r="BD85" s="624"/>
      <c r="BE85" s="624"/>
      <c r="BF85" s="624"/>
      <c r="BG85" s="625"/>
      <c r="BH85" s="584"/>
      <c r="BI85" s="585"/>
      <c r="BJ85" s="586"/>
      <c r="BK85" s="57"/>
      <c r="BL85" s="57"/>
      <c r="BM85" s="57"/>
      <c r="BN85" s="57"/>
      <c r="BO85" s="599" t="str">
        <f>"第"&amp;DJ85&amp;"回宮城県高等学校軟式野球秋季大会"</f>
        <v>第59回宮城県高等学校軟式野球秋季大会</v>
      </c>
      <c r="BP85" s="600"/>
      <c r="BQ85" s="600"/>
      <c r="BR85" s="600"/>
      <c r="BS85" s="600"/>
      <c r="BT85" s="600"/>
      <c r="BU85" s="600"/>
      <c r="BV85" s="600"/>
      <c r="BW85" s="600"/>
      <c r="BX85" s="600"/>
      <c r="BY85" s="600"/>
      <c r="BZ85" s="600"/>
      <c r="CA85" s="600"/>
      <c r="CB85" s="600"/>
      <c r="CC85" s="600"/>
      <c r="CD85" s="600"/>
      <c r="CE85" s="600"/>
      <c r="CF85" s="600"/>
      <c r="CG85" s="600"/>
      <c r="CH85" s="600"/>
      <c r="CI85" s="600"/>
      <c r="CJ85" s="600"/>
      <c r="CK85" s="600"/>
      <c r="CL85" s="600"/>
      <c r="CM85" s="600"/>
      <c r="CN85" s="600"/>
      <c r="CO85" s="600"/>
      <c r="CP85" s="600"/>
      <c r="CQ85" s="600"/>
      <c r="CR85" s="600"/>
      <c r="CS85" s="600"/>
      <c r="CT85" s="600"/>
      <c r="CU85" s="600"/>
      <c r="CV85" s="600"/>
      <c r="CW85" s="600"/>
      <c r="CX85" s="600"/>
      <c r="CY85" s="600"/>
      <c r="CZ85" s="600"/>
      <c r="DA85" s="600"/>
      <c r="DB85" s="600"/>
      <c r="DC85" s="600"/>
      <c r="DD85" s="600"/>
      <c r="DE85" s="600"/>
      <c r="DF85" s="600"/>
      <c r="DG85" s="600"/>
      <c r="DH85" s="600"/>
      <c r="DI85" s="601"/>
      <c r="DJ85" s="87">
        <v>59</v>
      </c>
    </row>
    <row r="86" spans="6:145" ht="21">
      <c r="F86" s="635">
        <v>14</v>
      </c>
      <c r="G86" s="636"/>
      <c r="H86" s="636"/>
      <c r="I86" s="637"/>
      <c r="J86" s="89"/>
      <c r="K86" s="89"/>
      <c r="L86" s="614" t="s">
        <v>52</v>
      </c>
      <c r="M86" s="615"/>
      <c r="N86" s="615"/>
      <c r="O86" s="615"/>
      <c r="P86" s="615"/>
      <c r="Q86" s="615"/>
      <c r="R86" s="615"/>
      <c r="S86" s="615"/>
      <c r="T86" s="615"/>
      <c r="U86" s="615"/>
      <c r="V86" s="615"/>
      <c r="W86" s="615"/>
      <c r="X86" s="615"/>
      <c r="Y86" s="615"/>
      <c r="Z86" s="615"/>
      <c r="AA86" s="615"/>
      <c r="AB86" s="615"/>
      <c r="AC86" s="615"/>
      <c r="AD86" s="615"/>
      <c r="AE86" s="615"/>
      <c r="AF86" s="615"/>
      <c r="AG86" s="615"/>
      <c r="AH86" s="615"/>
      <c r="AI86" s="615"/>
      <c r="AJ86" s="615"/>
      <c r="AK86" s="615"/>
      <c r="AL86" s="615"/>
      <c r="AM86" s="615"/>
      <c r="AN86" s="615"/>
      <c r="AO86" s="615"/>
      <c r="AP86" s="615"/>
      <c r="AQ86" s="615"/>
      <c r="AR86" s="615"/>
      <c r="AS86" s="615"/>
      <c r="AT86" s="615"/>
      <c r="AU86" s="615"/>
      <c r="AV86" s="615"/>
      <c r="AW86" s="615"/>
      <c r="AX86" s="615"/>
      <c r="AY86" s="615"/>
      <c r="AZ86" s="615"/>
      <c r="BA86" s="615"/>
      <c r="BB86" s="615"/>
      <c r="BC86" s="615"/>
      <c r="BD86" s="615"/>
      <c r="BE86" s="615"/>
      <c r="BF86" s="615"/>
      <c r="BG86" s="616"/>
      <c r="BH86" s="584"/>
      <c r="BI86" s="585"/>
      <c r="BJ86" s="586"/>
      <c r="BK86" s="57"/>
      <c r="BL86" s="57"/>
      <c r="BM86" s="57"/>
      <c r="BN86" s="57"/>
      <c r="BO86" s="599" t="str">
        <f>"第"&amp;DJ86&amp;"回春季東北地区高等学校軟式野球大会"</f>
        <v>第12回春季東北地区高等学校軟式野球大会</v>
      </c>
      <c r="BP86" s="600"/>
      <c r="BQ86" s="600"/>
      <c r="BR86" s="600"/>
      <c r="BS86" s="600"/>
      <c r="BT86" s="600"/>
      <c r="BU86" s="600"/>
      <c r="BV86" s="600"/>
      <c r="BW86" s="600"/>
      <c r="BX86" s="600"/>
      <c r="BY86" s="600"/>
      <c r="BZ86" s="600"/>
      <c r="CA86" s="600"/>
      <c r="CB86" s="600"/>
      <c r="CC86" s="600"/>
      <c r="CD86" s="600"/>
      <c r="CE86" s="600"/>
      <c r="CF86" s="600"/>
      <c r="CG86" s="600"/>
      <c r="CH86" s="600"/>
      <c r="CI86" s="600"/>
      <c r="CJ86" s="600"/>
      <c r="CK86" s="600"/>
      <c r="CL86" s="600"/>
      <c r="CM86" s="600"/>
      <c r="CN86" s="600"/>
      <c r="CO86" s="600"/>
      <c r="CP86" s="600"/>
      <c r="CQ86" s="600"/>
      <c r="CR86" s="600"/>
      <c r="CS86" s="600"/>
      <c r="CT86" s="600"/>
      <c r="CU86" s="600"/>
      <c r="CV86" s="600"/>
      <c r="CW86" s="600"/>
      <c r="CX86" s="600"/>
      <c r="CY86" s="600"/>
      <c r="CZ86" s="600"/>
      <c r="DA86" s="600"/>
      <c r="DB86" s="600"/>
      <c r="DC86" s="600"/>
      <c r="DD86" s="600"/>
      <c r="DE86" s="600"/>
      <c r="DF86" s="600"/>
      <c r="DG86" s="600"/>
      <c r="DH86" s="600"/>
      <c r="DI86" s="601"/>
      <c r="DJ86" s="87">
        <v>12</v>
      </c>
    </row>
    <row r="87" spans="6:145" ht="21">
      <c r="F87" s="635">
        <v>15</v>
      </c>
      <c r="G87" s="636"/>
      <c r="H87" s="636"/>
      <c r="I87" s="637"/>
      <c r="J87" s="89"/>
      <c r="K87" s="89"/>
      <c r="L87" s="638" t="s">
        <v>80</v>
      </c>
      <c r="M87" s="615"/>
      <c r="N87" s="615"/>
      <c r="O87" s="615"/>
      <c r="P87" s="615"/>
      <c r="Q87" s="615"/>
      <c r="R87" s="615"/>
      <c r="S87" s="615"/>
      <c r="T87" s="615"/>
      <c r="U87" s="615"/>
      <c r="V87" s="615"/>
      <c r="W87" s="615"/>
      <c r="X87" s="615"/>
      <c r="Y87" s="615"/>
      <c r="Z87" s="615"/>
      <c r="AA87" s="615"/>
      <c r="AB87" s="615"/>
      <c r="AC87" s="615"/>
      <c r="AD87" s="615"/>
      <c r="AE87" s="615"/>
      <c r="AF87" s="615"/>
      <c r="AG87" s="615"/>
      <c r="AH87" s="615"/>
      <c r="AI87" s="615"/>
      <c r="AJ87" s="615"/>
      <c r="AK87" s="615"/>
      <c r="AL87" s="615"/>
      <c r="AM87" s="615"/>
      <c r="AN87" s="615"/>
      <c r="AO87" s="615"/>
      <c r="AP87" s="615"/>
      <c r="AQ87" s="615"/>
      <c r="AR87" s="615"/>
      <c r="AS87" s="615"/>
      <c r="AT87" s="615"/>
      <c r="AU87" s="615"/>
      <c r="AV87" s="615"/>
      <c r="AW87" s="615"/>
      <c r="AX87" s="615"/>
      <c r="AY87" s="615"/>
      <c r="AZ87" s="615"/>
      <c r="BA87" s="615"/>
      <c r="BB87" s="615"/>
      <c r="BC87" s="615"/>
      <c r="BD87" s="615"/>
      <c r="BE87" s="615"/>
      <c r="BF87" s="615"/>
      <c r="BG87" s="616"/>
      <c r="BH87" s="584"/>
      <c r="BI87" s="585"/>
      <c r="BJ87" s="586"/>
      <c r="BK87" s="57"/>
      <c r="BL87" s="57"/>
      <c r="BM87" s="57"/>
      <c r="BN87" s="57"/>
      <c r="BO87" s="599" t="str">
        <f>"第"&amp;DJ87&amp;"回秋季東北地区高等学校軟式野球大会"</f>
        <v>第30回秋季東北地区高等学校軟式野球大会</v>
      </c>
      <c r="BP87" s="600"/>
      <c r="BQ87" s="600"/>
      <c r="BR87" s="600"/>
      <c r="BS87" s="600"/>
      <c r="BT87" s="600"/>
      <c r="BU87" s="600"/>
      <c r="BV87" s="600"/>
      <c r="BW87" s="600"/>
      <c r="BX87" s="600"/>
      <c r="BY87" s="600"/>
      <c r="BZ87" s="600"/>
      <c r="CA87" s="600"/>
      <c r="CB87" s="600"/>
      <c r="CC87" s="600"/>
      <c r="CD87" s="600"/>
      <c r="CE87" s="600"/>
      <c r="CF87" s="600"/>
      <c r="CG87" s="600"/>
      <c r="CH87" s="600"/>
      <c r="CI87" s="600"/>
      <c r="CJ87" s="600"/>
      <c r="CK87" s="600"/>
      <c r="CL87" s="600"/>
      <c r="CM87" s="600"/>
      <c r="CN87" s="600"/>
      <c r="CO87" s="600"/>
      <c r="CP87" s="600"/>
      <c r="CQ87" s="600"/>
      <c r="CR87" s="600"/>
      <c r="CS87" s="600"/>
      <c r="CT87" s="600"/>
      <c r="CU87" s="600"/>
      <c r="CV87" s="600"/>
      <c r="CW87" s="600"/>
      <c r="CX87" s="600"/>
      <c r="CY87" s="600"/>
      <c r="CZ87" s="600"/>
      <c r="DA87" s="600"/>
      <c r="DB87" s="600"/>
      <c r="DC87" s="600"/>
      <c r="DD87" s="600"/>
      <c r="DE87" s="600"/>
      <c r="DF87" s="600"/>
      <c r="DG87" s="600"/>
      <c r="DH87" s="600"/>
      <c r="DI87" s="601"/>
      <c r="DJ87" s="87">
        <v>30</v>
      </c>
    </row>
    <row r="88" spans="6:145" ht="21">
      <c r="F88" s="635">
        <v>16</v>
      </c>
      <c r="G88" s="636"/>
      <c r="H88" s="636"/>
      <c r="I88" s="637"/>
      <c r="J88" s="89"/>
      <c r="K88" s="89"/>
      <c r="L88" s="614" t="s">
        <v>53</v>
      </c>
      <c r="M88" s="615"/>
      <c r="N88" s="615"/>
      <c r="O88" s="615"/>
      <c r="P88" s="615"/>
      <c r="Q88" s="615"/>
      <c r="R88" s="615"/>
      <c r="S88" s="615"/>
      <c r="T88" s="615"/>
      <c r="U88" s="615"/>
      <c r="V88" s="615"/>
      <c r="W88" s="615"/>
      <c r="X88" s="615"/>
      <c r="Y88" s="615"/>
      <c r="Z88" s="615"/>
      <c r="AA88" s="615"/>
      <c r="AB88" s="615"/>
      <c r="AC88" s="615"/>
      <c r="AD88" s="615"/>
      <c r="AE88" s="615"/>
      <c r="AF88" s="615"/>
      <c r="AG88" s="615"/>
      <c r="AH88" s="615"/>
      <c r="AI88" s="615"/>
      <c r="AJ88" s="615"/>
      <c r="AK88" s="615"/>
      <c r="AL88" s="615"/>
      <c r="AM88" s="615"/>
      <c r="AN88" s="615"/>
      <c r="AO88" s="615"/>
      <c r="AP88" s="615"/>
      <c r="AQ88" s="615"/>
      <c r="AR88" s="615"/>
      <c r="AS88" s="615"/>
      <c r="AT88" s="615"/>
      <c r="AU88" s="615"/>
      <c r="AV88" s="615"/>
      <c r="AW88" s="615"/>
      <c r="AX88" s="615"/>
      <c r="AY88" s="615"/>
      <c r="AZ88" s="615"/>
      <c r="BA88" s="615"/>
      <c r="BB88" s="615"/>
      <c r="BC88" s="615"/>
      <c r="BD88" s="615"/>
      <c r="BE88" s="615"/>
      <c r="BF88" s="615"/>
      <c r="BG88" s="616"/>
      <c r="BH88" s="584"/>
      <c r="BI88" s="585"/>
      <c r="BJ88" s="586"/>
      <c r="BK88" s="57"/>
      <c r="BL88" s="57"/>
      <c r="BM88" s="57"/>
      <c r="BN88" s="57"/>
      <c r="BO88" s="599" t="str">
        <f>"第"&amp;DJ88&amp;"回全国高等学校軟式野球選手権北東北大会"</f>
        <v>第63回全国高等学校軟式野球選手権北東北大会</v>
      </c>
      <c r="BP88" s="600"/>
      <c r="BQ88" s="600"/>
      <c r="BR88" s="600"/>
      <c r="BS88" s="600"/>
      <c r="BT88" s="600"/>
      <c r="BU88" s="600"/>
      <c r="BV88" s="600"/>
      <c r="BW88" s="600"/>
      <c r="BX88" s="600"/>
      <c r="BY88" s="600"/>
      <c r="BZ88" s="600"/>
      <c r="CA88" s="600"/>
      <c r="CB88" s="600"/>
      <c r="CC88" s="600"/>
      <c r="CD88" s="600"/>
      <c r="CE88" s="600"/>
      <c r="CF88" s="600"/>
      <c r="CG88" s="600"/>
      <c r="CH88" s="600"/>
      <c r="CI88" s="600"/>
      <c r="CJ88" s="600"/>
      <c r="CK88" s="600"/>
      <c r="CL88" s="600"/>
      <c r="CM88" s="600"/>
      <c r="CN88" s="600"/>
      <c r="CO88" s="600"/>
      <c r="CP88" s="600"/>
      <c r="CQ88" s="600"/>
      <c r="CR88" s="600"/>
      <c r="CS88" s="600"/>
      <c r="CT88" s="600"/>
      <c r="CU88" s="600"/>
      <c r="CV88" s="600"/>
      <c r="CW88" s="600"/>
      <c r="CX88" s="600"/>
      <c r="CY88" s="600"/>
      <c r="CZ88" s="600"/>
      <c r="DA88" s="600"/>
      <c r="DB88" s="600"/>
      <c r="DC88" s="600"/>
      <c r="DD88" s="600"/>
      <c r="DE88" s="600"/>
      <c r="DF88" s="600"/>
      <c r="DG88" s="600"/>
      <c r="DH88" s="600"/>
      <c r="DI88" s="601"/>
      <c r="DJ88" s="87">
        <v>63</v>
      </c>
    </row>
    <row r="89" spans="6:145" ht="21.6" thickBot="1">
      <c r="F89" s="626">
        <v>17</v>
      </c>
      <c r="G89" s="627"/>
      <c r="H89" s="627"/>
      <c r="I89" s="628"/>
      <c r="J89" s="88"/>
      <c r="K89" s="88"/>
      <c r="L89" s="629" t="s">
        <v>54</v>
      </c>
      <c r="M89" s="630"/>
      <c r="N89" s="630"/>
      <c r="O89" s="630"/>
      <c r="P89" s="630"/>
      <c r="Q89" s="630"/>
      <c r="R89" s="630"/>
      <c r="S89" s="630"/>
      <c r="T89" s="630"/>
      <c r="U89" s="630"/>
      <c r="V89" s="630"/>
      <c r="W89" s="630"/>
      <c r="X89" s="630"/>
      <c r="Y89" s="630"/>
      <c r="Z89" s="630"/>
      <c r="AA89" s="630"/>
      <c r="AB89" s="630"/>
      <c r="AC89" s="630"/>
      <c r="AD89" s="630"/>
      <c r="AE89" s="630"/>
      <c r="AF89" s="630"/>
      <c r="AG89" s="630"/>
      <c r="AH89" s="630"/>
      <c r="AI89" s="630"/>
      <c r="AJ89" s="630"/>
      <c r="AK89" s="630"/>
      <c r="AL89" s="630"/>
      <c r="AM89" s="630"/>
      <c r="AN89" s="630"/>
      <c r="AO89" s="630"/>
      <c r="AP89" s="630"/>
      <c r="AQ89" s="630"/>
      <c r="AR89" s="630"/>
      <c r="AS89" s="630"/>
      <c r="AT89" s="630"/>
      <c r="AU89" s="630"/>
      <c r="AV89" s="630"/>
      <c r="AW89" s="630"/>
      <c r="AX89" s="630"/>
      <c r="AY89" s="630"/>
      <c r="AZ89" s="630"/>
      <c r="BA89" s="630"/>
      <c r="BB89" s="630"/>
      <c r="BC89" s="630"/>
      <c r="BD89" s="630"/>
      <c r="BE89" s="630"/>
      <c r="BF89" s="630"/>
      <c r="BG89" s="631"/>
      <c r="BH89" s="587"/>
      <c r="BI89" s="588"/>
      <c r="BJ89" s="589"/>
      <c r="BK89" s="57"/>
      <c r="BL89" s="57"/>
      <c r="BM89" s="57"/>
      <c r="BN89" s="57"/>
      <c r="BO89" s="632" t="str">
        <f>"第"&amp;DJ89&amp;"回全国高等学校軟式野球選手権南東北大会"</f>
        <v>第63回全国高等学校軟式野球選手権南東北大会</v>
      </c>
      <c r="BP89" s="633"/>
      <c r="BQ89" s="633"/>
      <c r="BR89" s="633"/>
      <c r="BS89" s="633"/>
      <c r="BT89" s="633"/>
      <c r="BU89" s="633"/>
      <c r="BV89" s="633"/>
      <c r="BW89" s="633"/>
      <c r="BX89" s="633"/>
      <c r="BY89" s="633"/>
      <c r="BZ89" s="633"/>
      <c r="CA89" s="633"/>
      <c r="CB89" s="633"/>
      <c r="CC89" s="633"/>
      <c r="CD89" s="633"/>
      <c r="CE89" s="633"/>
      <c r="CF89" s="633"/>
      <c r="CG89" s="633"/>
      <c r="CH89" s="633"/>
      <c r="CI89" s="633"/>
      <c r="CJ89" s="633"/>
      <c r="CK89" s="633"/>
      <c r="CL89" s="633"/>
      <c r="CM89" s="633"/>
      <c r="CN89" s="633"/>
      <c r="CO89" s="633"/>
      <c r="CP89" s="633"/>
      <c r="CQ89" s="633"/>
      <c r="CR89" s="633"/>
      <c r="CS89" s="633"/>
      <c r="CT89" s="633"/>
      <c r="CU89" s="633"/>
      <c r="CV89" s="633"/>
      <c r="CW89" s="633"/>
      <c r="CX89" s="633"/>
      <c r="CY89" s="633"/>
      <c r="CZ89" s="633"/>
      <c r="DA89" s="633"/>
      <c r="DB89" s="633"/>
      <c r="DC89" s="633"/>
      <c r="DD89" s="633"/>
      <c r="DE89" s="633"/>
      <c r="DF89" s="633"/>
      <c r="DG89" s="633"/>
      <c r="DH89" s="633"/>
      <c r="DI89" s="634"/>
      <c r="DJ89" s="192">
        <v>63</v>
      </c>
    </row>
    <row r="90" spans="6:145" ht="12.6" thickBot="1"/>
    <row r="91" spans="6:145" ht="21" customHeight="1">
      <c r="F91" s="644">
        <v>1</v>
      </c>
      <c r="G91" s="645"/>
      <c r="H91" s="645"/>
      <c r="I91" s="645"/>
      <c r="J91" s="646" t="s">
        <v>58</v>
      </c>
      <c r="K91" s="646"/>
      <c r="L91" s="646"/>
      <c r="M91" s="646"/>
      <c r="N91" s="646"/>
      <c r="O91" s="647"/>
      <c r="P91" s="647"/>
      <c r="Q91" s="647"/>
      <c r="R91" s="648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</row>
    <row r="92" spans="6:145" ht="21" customHeight="1">
      <c r="F92" s="649">
        <v>2</v>
      </c>
      <c r="G92" s="650"/>
      <c r="H92" s="650"/>
      <c r="I92" s="650"/>
      <c r="J92" s="651" t="s">
        <v>59</v>
      </c>
      <c r="K92" s="651"/>
      <c r="L92" s="651"/>
      <c r="M92" s="651"/>
      <c r="N92" s="651"/>
      <c r="O92" s="652"/>
      <c r="P92" s="652"/>
      <c r="Q92" s="652"/>
      <c r="R92" s="653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</row>
    <row r="93" spans="6:145" ht="21" customHeight="1">
      <c r="F93" s="649">
        <v>3</v>
      </c>
      <c r="G93" s="650"/>
      <c r="H93" s="650"/>
      <c r="I93" s="650"/>
      <c r="J93" s="651" t="s">
        <v>60</v>
      </c>
      <c r="K93" s="651"/>
      <c r="L93" s="651"/>
      <c r="M93" s="651"/>
      <c r="N93" s="651"/>
      <c r="O93" s="652"/>
      <c r="P93" s="652"/>
      <c r="Q93" s="652"/>
      <c r="R93" s="653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</row>
    <row r="94" spans="6:145" ht="21" customHeight="1" thickBot="1">
      <c r="F94" s="639">
        <v>4</v>
      </c>
      <c r="G94" s="640"/>
      <c r="H94" s="640"/>
      <c r="I94" s="640"/>
      <c r="J94" s="641" t="s">
        <v>61</v>
      </c>
      <c r="K94" s="641"/>
      <c r="L94" s="641"/>
      <c r="M94" s="641"/>
      <c r="N94" s="641"/>
      <c r="O94" s="642"/>
      <c r="P94" s="642"/>
      <c r="Q94" s="642"/>
      <c r="R94" s="643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</row>
  </sheetData>
  <sheetProtection formatCells="0" formatColumns="0" formatRows="0" insertColumns="0" insertRows="0" deleteColumns="0"/>
  <mergeCells count="672">
    <mergeCell ref="F94:I94"/>
    <mergeCell ref="J94:R94"/>
    <mergeCell ref="F91:I91"/>
    <mergeCell ref="J91:R91"/>
    <mergeCell ref="F92:I92"/>
    <mergeCell ref="J92:R92"/>
    <mergeCell ref="F93:I93"/>
    <mergeCell ref="J93:R93"/>
    <mergeCell ref="F88:I88"/>
    <mergeCell ref="L88:BG88"/>
    <mergeCell ref="F83:I83"/>
    <mergeCell ref="L83:BG83"/>
    <mergeCell ref="BH83:BJ89"/>
    <mergeCell ref="BO83:DI83"/>
    <mergeCell ref="F84:I84"/>
    <mergeCell ref="L84:BG84"/>
    <mergeCell ref="BO84:DI84"/>
    <mergeCell ref="F85:I85"/>
    <mergeCell ref="L85:BG85"/>
    <mergeCell ref="BO85:DI85"/>
    <mergeCell ref="BO88:DI88"/>
    <mergeCell ref="F89:I89"/>
    <mergeCell ref="L89:BG89"/>
    <mergeCell ref="BO89:DI89"/>
    <mergeCell ref="F86:I86"/>
    <mergeCell ref="L86:BG86"/>
    <mergeCell ref="BO86:DI86"/>
    <mergeCell ref="F87:I87"/>
    <mergeCell ref="L87:BG87"/>
    <mergeCell ref="BO87:DI87"/>
    <mergeCell ref="DQ78:EO84"/>
    <mergeCell ref="F79:I79"/>
    <mergeCell ref="L79:BG79"/>
    <mergeCell ref="BO79:DI79"/>
    <mergeCell ref="F80:I80"/>
    <mergeCell ref="L80:BG80"/>
    <mergeCell ref="BO80:DI80"/>
    <mergeCell ref="L75:BG75"/>
    <mergeCell ref="BO75:DI75"/>
    <mergeCell ref="F76:I76"/>
    <mergeCell ref="L76:BG76"/>
    <mergeCell ref="BO76:DI76"/>
    <mergeCell ref="F77:I77"/>
    <mergeCell ref="L77:BG77"/>
    <mergeCell ref="BO77:DI77"/>
    <mergeCell ref="F81:I81"/>
    <mergeCell ref="L81:BG81"/>
    <mergeCell ref="BO81:DI81"/>
    <mergeCell ref="F82:I82"/>
    <mergeCell ref="L82:BG82"/>
    <mergeCell ref="BO82:DI82"/>
    <mergeCell ref="F78:I78"/>
    <mergeCell ref="L78:BG78"/>
    <mergeCell ref="BO78:DI78"/>
    <mergeCell ref="CU65:DF65"/>
    <mergeCell ref="E70:DH71"/>
    <mergeCell ref="F73:I73"/>
    <mergeCell ref="L73:BG73"/>
    <mergeCell ref="BH73:BJ79"/>
    <mergeCell ref="BO73:DI73"/>
    <mergeCell ref="F74:I74"/>
    <mergeCell ref="L74:BG74"/>
    <mergeCell ref="BO74:DI74"/>
    <mergeCell ref="F75:I75"/>
    <mergeCell ref="A65:D65"/>
    <mergeCell ref="AC65:CN65"/>
    <mergeCell ref="CQ65:CS65"/>
    <mergeCell ref="D61:D62"/>
    <mergeCell ref="E61:E62"/>
    <mergeCell ref="V61:AB61"/>
    <mergeCell ref="AD61:AF61"/>
    <mergeCell ref="AG61:AJ61"/>
    <mergeCell ref="AK61:AM61"/>
    <mergeCell ref="CZ54:DB54"/>
    <mergeCell ref="I57:AF57"/>
    <mergeCell ref="L58:AT58"/>
    <mergeCell ref="BK58:BS58"/>
    <mergeCell ref="D59:D60"/>
    <mergeCell ref="E59:E60"/>
    <mergeCell ref="U59:AZ59"/>
    <mergeCell ref="BK59:CR60"/>
    <mergeCell ref="AN61:AR61"/>
    <mergeCell ref="AS61:AU61"/>
    <mergeCell ref="BP61:CO61"/>
    <mergeCell ref="A51:C58"/>
    <mergeCell ref="K51:S51"/>
    <mergeCell ref="U51:BK51"/>
    <mergeCell ref="BN51:BV51"/>
    <mergeCell ref="BX51:CY51"/>
    <mergeCell ref="D52:D53"/>
    <mergeCell ref="BR47:BX48"/>
    <mergeCell ref="BY47:CG48"/>
    <mergeCell ref="CH47:CP48"/>
    <mergeCell ref="CQ47:CY48"/>
    <mergeCell ref="B47:B48"/>
    <mergeCell ref="C47:C48"/>
    <mergeCell ref="D47:D48"/>
    <mergeCell ref="E52:E53"/>
    <mergeCell ref="L53:R53"/>
    <mergeCell ref="U53:BK53"/>
    <mergeCell ref="K54:S54"/>
    <mergeCell ref="U54:BK54"/>
    <mergeCell ref="BN54:BV54"/>
    <mergeCell ref="CG49:CJ49"/>
    <mergeCell ref="CK49:CL49"/>
    <mergeCell ref="D50:D51"/>
    <mergeCell ref="E50:E51"/>
    <mergeCell ref="BZ54:CR54"/>
    <mergeCell ref="CZ47:DH48"/>
    <mergeCell ref="L49:BK49"/>
    <mergeCell ref="BP49:BV49"/>
    <mergeCell ref="BW49:BY49"/>
    <mergeCell ref="BZ49:CC49"/>
    <mergeCell ref="CD49:CF49"/>
    <mergeCell ref="CY46:DB46"/>
    <mergeCell ref="DC46:DD46"/>
    <mergeCell ref="DE46:DH46"/>
    <mergeCell ref="I47:O48"/>
    <mergeCell ref="P47:AG48"/>
    <mergeCell ref="AH47:AY48"/>
    <mergeCell ref="AZ47:BQ48"/>
    <mergeCell ref="BC46:BD46"/>
    <mergeCell ref="BE46:BH46"/>
    <mergeCell ref="BV46:CD46"/>
    <mergeCell ref="CG46:CO46"/>
    <mergeCell ref="CR46:CV46"/>
    <mergeCell ref="CW46:CX46"/>
    <mergeCell ref="B45:B46"/>
    <mergeCell ref="C45:C46"/>
    <mergeCell ref="D45:D46"/>
    <mergeCell ref="E45:E46"/>
    <mergeCell ref="I45:S46"/>
    <mergeCell ref="V45:AE45"/>
    <mergeCell ref="V46:AE46"/>
    <mergeCell ref="CJ43:CO44"/>
    <mergeCell ref="CP43:CZ44"/>
    <mergeCell ref="D43:D44"/>
    <mergeCell ref="E43:E44"/>
    <mergeCell ref="H43:H44"/>
    <mergeCell ref="AH45:AO45"/>
    <mergeCell ref="AR45:BH45"/>
    <mergeCell ref="BI45:BS46"/>
    <mergeCell ref="BV45:CD45"/>
    <mergeCell ref="CG45:CO45"/>
    <mergeCell ref="CR45:DH45"/>
    <mergeCell ref="AH46:AO46"/>
    <mergeCell ref="AR46:AV46"/>
    <mergeCell ref="AW46:AX46"/>
    <mergeCell ref="AY46:BB46"/>
    <mergeCell ref="DA43:DA44"/>
    <mergeCell ref="DB43:DG44"/>
    <mergeCell ref="DH43:DH44"/>
    <mergeCell ref="J44:L44"/>
    <mergeCell ref="P44:Y44"/>
    <mergeCell ref="AB44:AK44"/>
    <mergeCell ref="BG43:BJ44"/>
    <mergeCell ref="BK43:BK44"/>
    <mergeCell ref="BL43:BO44"/>
    <mergeCell ref="BP43:BV44"/>
    <mergeCell ref="BW43:CC44"/>
    <mergeCell ref="CD43:CI44"/>
    <mergeCell ref="AN43:AQ44"/>
    <mergeCell ref="AR43:AV44"/>
    <mergeCell ref="AW43:AW44"/>
    <mergeCell ref="AX43:BA44"/>
    <mergeCell ref="BB43:BB44"/>
    <mergeCell ref="BC43:BF44"/>
    <mergeCell ref="J43:L43"/>
    <mergeCell ref="P43:Y43"/>
    <mergeCell ref="AB43:AK43"/>
    <mergeCell ref="DB41:DG42"/>
    <mergeCell ref="DH41:DH42"/>
    <mergeCell ref="J42:L42"/>
    <mergeCell ref="P42:Y42"/>
    <mergeCell ref="AB42:AK42"/>
    <mergeCell ref="BG41:BJ42"/>
    <mergeCell ref="BK41:BK42"/>
    <mergeCell ref="BL41:BO42"/>
    <mergeCell ref="BP41:BV42"/>
    <mergeCell ref="BW41:CC42"/>
    <mergeCell ref="CD41:CI42"/>
    <mergeCell ref="AN41:AQ42"/>
    <mergeCell ref="AR41:AV42"/>
    <mergeCell ref="AW41:AW42"/>
    <mergeCell ref="AX41:BA42"/>
    <mergeCell ref="BB41:BB42"/>
    <mergeCell ref="BC41:BF42"/>
    <mergeCell ref="D41:D42"/>
    <mergeCell ref="E41:E42"/>
    <mergeCell ref="H41:H42"/>
    <mergeCell ref="J41:L41"/>
    <mergeCell ref="P41:Y41"/>
    <mergeCell ref="AB41:AK41"/>
    <mergeCell ref="CJ39:CO40"/>
    <mergeCell ref="CP39:CZ40"/>
    <mergeCell ref="DA39:DA40"/>
    <mergeCell ref="D39:D40"/>
    <mergeCell ref="E39:E40"/>
    <mergeCell ref="H39:H40"/>
    <mergeCell ref="CJ41:CO42"/>
    <mergeCell ref="CP41:CZ42"/>
    <mergeCell ref="DA41:DA42"/>
    <mergeCell ref="DB39:DG40"/>
    <mergeCell ref="DH39:DH40"/>
    <mergeCell ref="J40:L40"/>
    <mergeCell ref="P40:Y40"/>
    <mergeCell ref="AB40:AK40"/>
    <mergeCell ref="BG39:BJ40"/>
    <mergeCell ref="BK39:BK40"/>
    <mergeCell ref="BL39:BO40"/>
    <mergeCell ref="BP39:BV40"/>
    <mergeCell ref="BW39:CC40"/>
    <mergeCell ref="CD39:CI40"/>
    <mergeCell ref="AN39:AQ40"/>
    <mergeCell ref="AR39:AV40"/>
    <mergeCell ref="AW39:AW40"/>
    <mergeCell ref="AX39:BA40"/>
    <mergeCell ref="BB39:BB40"/>
    <mergeCell ref="BC39:BF40"/>
    <mergeCell ref="J39:L39"/>
    <mergeCell ref="P39:Y39"/>
    <mergeCell ref="AB39:AK39"/>
    <mergeCell ref="DB37:DG38"/>
    <mergeCell ref="DH37:DH38"/>
    <mergeCell ref="J38:L38"/>
    <mergeCell ref="P38:Y38"/>
    <mergeCell ref="AB38:AK38"/>
    <mergeCell ref="BG37:BJ38"/>
    <mergeCell ref="BK37:BK38"/>
    <mergeCell ref="BL37:BO38"/>
    <mergeCell ref="BP37:BV38"/>
    <mergeCell ref="BW37:CC38"/>
    <mergeCell ref="CD37:CI38"/>
    <mergeCell ref="AN37:AQ38"/>
    <mergeCell ref="AR37:AV38"/>
    <mergeCell ref="AW37:AW38"/>
    <mergeCell ref="AX37:BA38"/>
    <mergeCell ref="BB37:BB38"/>
    <mergeCell ref="BC37:BF38"/>
    <mergeCell ref="D37:D38"/>
    <mergeCell ref="E37:E38"/>
    <mergeCell ref="H37:H38"/>
    <mergeCell ref="J37:L37"/>
    <mergeCell ref="P37:Y37"/>
    <mergeCell ref="AB37:AK37"/>
    <mergeCell ref="CJ35:CO36"/>
    <mergeCell ref="CP35:CZ36"/>
    <mergeCell ref="DA35:DA36"/>
    <mergeCell ref="D35:D36"/>
    <mergeCell ref="E35:E36"/>
    <mergeCell ref="H35:H36"/>
    <mergeCell ref="CJ37:CO38"/>
    <mergeCell ref="CP37:CZ38"/>
    <mergeCell ref="DA37:DA38"/>
    <mergeCell ref="DB35:DG36"/>
    <mergeCell ref="DH35:DH36"/>
    <mergeCell ref="J36:L36"/>
    <mergeCell ref="P36:Y36"/>
    <mergeCell ref="AB36:AK36"/>
    <mergeCell ref="BG35:BJ36"/>
    <mergeCell ref="BK35:BK36"/>
    <mergeCell ref="BL35:BO36"/>
    <mergeCell ref="BP35:BV36"/>
    <mergeCell ref="BW35:CC36"/>
    <mergeCell ref="CD35:CI36"/>
    <mergeCell ref="AN35:AQ36"/>
    <mergeCell ref="AR35:AV36"/>
    <mergeCell ref="AW35:AW36"/>
    <mergeCell ref="AX35:BA36"/>
    <mergeCell ref="BB35:BB36"/>
    <mergeCell ref="BC35:BF36"/>
    <mergeCell ref="J35:L35"/>
    <mergeCell ref="P35:Y35"/>
    <mergeCell ref="AB35:AK35"/>
    <mergeCell ref="DB33:DG34"/>
    <mergeCell ref="DH33:DH34"/>
    <mergeCell ref="J34:L34"/>
    <mergeCell ref="P34:Y34"/>
    <mergeCell ref="AB34:AK34"/>
    <mergeCell ref="BG33:BJ34"/>
    <mergeCell ref="BK33:BK34"/>
    <mergeCell ref="BL33:BO34"/>
    <mergeCell ref="BP33:BV34"/>
    <mergeCell ref="BW33:CC34"/>
    <mergeCell ref="CD33:CI34"/>
    <mergeCell ref="AN33:AQ34"/>
    <mergeCell ref="AR33:AV34"/>
    <mergeCell ref="AW33:AW34"/>
    <mergeCell ref="AX33:BA34"/>
    <mergeCell ref="BB33:BB34"/>
    <mergeCell ref="BC33:BF34"/>
    <mergeCell ref="D33:D34"/>
    <mergeCell ref="E33:E34"/>
    <mergeCell ref="H33:H34"/>
    <mergeCell ref="J33:L33"/>
    <mergeCell ref="P33:Y33"/>
    <mergeCell ref="AB33:AK33"/>
    <mergeCell ref="CJ31:CO32"/>
    <mergeCell ref="CP31:CZ32"/>
    <mergeCell ref="DA31:DA32"/>
    <mergeCell ref="D31:D32"/>
    <mergeCell ref="E31:E32"/>
    <mergeCell ref="H31:H32"/>
    <mergeCell ref="CJ33:CO34"/>
    <mergeCell ref="CP33:CZ34"/>
    <mergeCell ref="DA33:DA34"/>
    <mergeCell ref="DB31:DG32"/>
    <mergeCell ref="DH31:DH32"/>
    <mergeCell ref="J32:L32"/>
    <mergeCell ref="P32:Y32"/>
    <mergeCell ref="AB32:AK32"/>
    <mergeCell ref="BG31:BJ32"/>
    <mergeCell ref="BK31:BK32"/>
    <mergeCell ref="BL31:BO32"/>
    <mergeCell ref="BP31:BV32"/>
    <mergeCell ref="BW31:CC32"/>
    <mergeCell ref="CD31:CI32"/>
    <mergeCell ref="AN31:AQ32"/>
    <mergeCell ref="AR31:AV32"/>
    <mergeCell ref="AW31:AW32"/>
    <mergeCell ref="AX31:BA32"/>
    <mergeCell ref="BB31:BB32"/>
    <mergeCell ref="BC31:BF32"/>
    <mergeCell ref="J31:L31"/>
    <mergeCell ref="P31:Y31"/>
    <mergeCell ref="AB31:AK31"/>
    <mergeCell ref="DB29:DG30"/>
    <mergeCell ref="DH29:DH30"/>
    <mergeCell ref="J30:L30"/>
    <mergeCell ref="P30:Y30"/>
    <mergeCell ref="AB30:AK30"/>
    <mergeCell ref="BG29:BJ30"/>
    <mergeCell ref="BK29:BK30"/>
    <mergeCell ref="BL29:BO30"/>
    <mergeCell ref="BP29:BV30"/>
    <mergeCell ref="BW29:CC30"/>
    <mergeCell ref="CD29:CI30"/>
    <mergeCell ref="AN29:AQ30"/>
    <mergeCell ref="AR29:AV30"/>
    <mergeCell ref="AW29:AW30"/>
    <mergeCell ref="AX29:BA30"/>
    <mergeCell ref="BB29:BB30"/>
    <mergeCell ref="BC29:BF30"/>
    <mergeCell ref="D29:D30"/>
    <mergeCell ref="E29:E30"/>
    <mergeCell ref="H29:H30"/>
    <mergeCell ref="J29:L29"/>
    <mergeCell ref="P29:Y29"/>
    <mergeCell ref="AB29:AK29"/>
    <mergeCell ref="CJ27:CO28"/>
    <mergeCell ref="CP27:CZ28"/>
    <mergeCell ref="DA27:DA28"/>
    <mergeCell ref="D27:D28"/>
    <mergeCell ref="E27:E28"/>
    <mergeCell ref="H27:H28"/>
    <mergeCell ref="CJ29:CO30"/>
    <mergeCell ref="CP29:CZ30"/>
    <mergeCell ref="DA29:DA30"/>
    <mergeCell ref="DB27:DG28"/>
    <mergeCell ref="DH27:DH28"/>
    <mergeCell ref="J28:L28"/>
    <mergeCell ref="P28:Y28"/>
    <mergeCell ref="AB28:AK28"/>
    <mergeCell ref="BG27:BJ28"/>
    <mergeCell ref="BK27:BK28"/>
    <mergeCell ref="BL27:BO28"/>
    <mergeCell ref="BP27:BV28"/>
    <mergeCell ref="BW27:CC28"/>
    <mergeCell ref="CD27:CI28"/>
    <mergeCell ref="AN27:AQ28"/>
    <mergeCell ref="AR27:AV28"/>
    <mergeCell ref="AW27:AW28"/>
    <mergeCell ref="AX27:BA28"/>
    <mergeCell ref="BB27:BB28"/>
    <mergeCell ref="BC27:BF28"/>
    <mergeCell ref="J27:L27"/>
    <mergeCell ref="P27:Y27"/>
    <mergeCell ref="AB27:AK27"/>
    <mergeCell ref="DB25:DG26"/>
    <mergeCell ref="DH25:DH26"/>
    <mergeCell ref="J26:L26"/>
    <mergeCell ref="P26:Y26"/>
    <mergeCell ref="AB26:AK26"/>
    <mergeCell ref="BG25:BJ26"/>
    <mergeCell ref="BK25:BK26"/>
    <mergeCell ref="BL25:BO26"/>
    <mergeCell ref="BP25:BV26"/>
    <mergeCell ref="BW25:CC26"/>
    <mergeCell ref="CD25:CI26"/>
    <mergeCell ref="AN25:AQ26"/>
    <mergeCell ref="AR25:AV26"/>
    <mergeCell ref="AW25:AW26"/>
    <mergeCell ref="AX25:BA26"/>
    <mergeCell ref="BB25:BB26"/>
    <mergeCell ref="BC25:BF26"/>
    <mergeCell ref="D25:D26"/>
    <mergeCell ref="E25:E26"/>
    <mergeCell ref="H25:H26"/>
    <mergeCell ref="J25:L25"/>
    <mergeCell ref="P25:Y25"/>
    <mergeCell ref="AB25:AK25"/>
    <mergeCell ref="CJ23:CO24"/>
    <mergeCell ref="CP23:CZ24"/>
    <mergeCell ref="DA23:DA24"/>
    <mergeCell ref="D23:D24"/>
    <mergeCell ref="E23:E24"/>
    <mergeCell ref="H23:H24"/>
    <mergeCell ref="CJ25:CO26"/>
    <mergeCell ref="CP25:CZ26"/>
    <mergeCell ref="DA25:DA26"/>
    <mergeCell ref="DB23:DG24"/>
    <mergeCell ref="DH23:DH24"/>
    <mergeCell ref="J24:L24"/>
    <mergeCell ref="P24:Y24"/>
    <mergeCell ref="AB24:AK24"/>
    <mergeCell ref="BG23:BJ24"/>
    <mergeCell ref="BK23:BK24"/>
    <mergeCell ref="BL23:BO24"/>
    <mergeCell ref="BP23:BV24"/>
    <mergeCell ref="BW23:CC24"/>
    <mergeCell ref="CD23:CI24"/>
    <mergeCell ref="AN23:AQ24"/>
    <mergeCell ref="AR23:AV24"/>
    <mergeCell ref="AW23:AW24"/>
    <mergeCell ref="AX23:BA24"/>
    <mergeCell ref="BB23:BB24"/>
    <mergeCell ref="BC23:BF24"/>
    <mergeCell ref="J23:L23"/>
    <mergeCell ref="P23:Y23"/>
    <mergeCell ref="AB23:AK23"/>
    <mergeCell ref="DB21:DG22"/>
    <mergeCell ref="DH21:DH22"/>
    <mergeCell ref="P22:Y22"/>
    <mergeCell ref="AB22:AK22"/>
    <mergeCell ref="BG21:BJ22"/>
    <mergeCell ref="BK21:BK22"/>
    <mergeCell ref="BL21:BO22"/>
    <mergeCell ref="BP21:BV22"/>
    <mergeCell ref="BW21:CC22"/>
    <mergeCell ref="CD21:CI22"/>
    <mergeCell ref="AN21:AQ22"/>
    <mergeCell ref="AR21:AV22"/>
    <mergeCell ref="AW21:AW22"/>
    <mergeCell ref="AX21:BA22"/>
    <mergeCell ref="BB21:BB22"/>
    <mergeCell ref="BC21:BF22"/>
    <mergeCell ref="D21:D22"/>
    <mergeCell ref="H21:H22"/>
    <mergeCell ref="I21:I22"/>
    <mergeCell ref="J21:L22"/>
    <mergeCell ref="P21:Y21"/>
    <mergeCell ref="AB21:AK21"/>
    <mergeCell ref="CJ19:CO20"/>
    <mergeCell ref="CP19:CZ20"/>
    <mergeCell ref="DA19:DA20"/>
    <mergeCell ref="D19:D20"/>
    <mergeCell ref="H19:H20"/>
    <mergeCell ref="I19:I20"/>
    <mergeCell ref="J19:L20"/>
    <mergeCell ref="CJ21:CO22"/>
    <mergeCell ref="CP21:CZ22"/>
    <mergeCell ref="DA21:DA22"/>
    <mergeCell ref="DB19:DG20"/>
    <mergeCell ref="DH19:DH20"/>
    <mergeCell ref="P20:Y20"/>
    <mergeCell ref="AB20:AK20"/>
    <mergeCell ref="BG19:BJ20"/>
    <mergeCell ref="BK19:BK20"/>
    <mergeCell ref="BL19:BO20"/>
    <mergeCell ref="BP19:BV20"/>
    <mergeCell ref="BW19:CC20"/>
    <mergeCell ref="CD19:CI20"/>
    <mergeCell ref="AN19:AQ20"/>
    <mergeCell ref="AR19:AV20"/>
    <mergeCell ref="AW19:AW20"/>
    <mergeCell ref="AX19:BA20"/>
    <mergeCell ref="BB19:BB20"/>
    <mergeCell ref="BC19:BF20"/>
    <mergeCell ref="P19:Y19"/>
    <mergeCell ref="AB19:AK19"/>
    <mergeCell ref="DB17:DG18"/>
    <mergeCell ref="DH17:DH18"/>
    <mergeCell ref="P18:Y18"/>
    <mergeCell ref="AB18:AK18"/>
    <mergeCell ref="BG17:BJ18"/>
    <mergeCell ref="BK17:BK18"/>
    <mergeCell ref="BL17:BO18"/>
    <mergeCell ref="BP17:BV18"/>
    <mergeCell ref="BW17:CC18"/>
    <mergeCell ref="CD17:CI18"/>
    <mergeCell ref="AN17:AQ18"/>
    <mergeCell ref="AR17:AV18"/>
    <mergeCell ref="AW17:AW18"/>
    <mergeCell ref="AX17:BA18"/>
    <mergeCell ref="BB17:BB18"/>
    <mergeCell ref="BC17:BF18"/>
    <mergeCell ref="D17:D18"/>
    <mergeCell ref="H17:H18"/>
    <mergeCell ref="I17:I18"/>
    <mergeCell ref="J17:L18"/>
    <mergeCell ref="P17:Y17"/>
    <mergeCell ref="AB17:AK17"/>
    <mergeCell ref="CJ15:CO16"/>
    <mergeCell ref="CP15:CZ16"/>
    <mergeCell ref="DA15:DA16"/>
    <mergeCell ref="D15:D16"/>
    <mergeCell ref="H15:H16"/>
    <mergeCell ref="I15:I16"/>
    <mergeCell ref="J15:L16"/>
    <mergeCell ref="CJ17:CO18"/>
    <mergeCell ref="CP17:CZ18"/>
    <mergeCell ref="DA17:DA18"/>
    <mergeCell ref="DB15:DG16"/>
    <mergeCell ref="DH15:DH16"/>
    <mergeCell ref="P16:Y16"/>
    <mergeCell ref="AB16:AK16"/>
    <mergeCell ref="BG15:BJ16"/>
    <mergeCell ref="BK15:BK16"/>
    <mergeCell ref="BL15:BO16"/>
    <mergeCell ref="BP15:BV16"/>
    <mergeCell ref="BW15:CC16"/>
    <mergeCell ref="CD15:CI16"/>
    <mergeCell ref="AN15:AQ16"/>
    <mergeCell ref="AR15:AV16"/>
    <mergeCell ref="AW15:AW16"/>
    <mergeCell ref="AX15:BA16"/>
    <mergeCell ref="BB15:BB16"/>
    <mergeCell ref="BC15:BF16"/>
    <mergeCell ref="P15:Y15"/>
    <mergeCell ref="AB15:AK15"/>
    <mergeCell ref="DB13:DG14"/>
    <mergeCell ref="DH13:DH14"/>
    <mergeCell ref="P14:Y14"/>
    <mergeCell ref="AB14:AK14"/>
    <mergeCell ref="BG13:BJ14"/>
    <mergeCell ref="BK13:BK14"/>
    <mergeCell ref="BL13:BO14"/>
    <mergeCell ref="BP13:BV14"/>
    <mergeCell ref="BW13:CC14"/>
    <mergeCell ref="CD13:CI14"/>
    <mergeCell ref="AN13:AQ14"/>
    <mergeCell ref="AR13:AV14"/>
    <mergeCell ref="AW13:AW14"/>
    <mergeCell ref="AX13:BA14"/>
    <mergeCell ref="BB13:BB14"/>
    <mergeCell ref="BC13:BF14"/>
    <mergeCell ref="D13:D14"/>
    <mergeCell ref="H13:H14"/>
    <mergeCell ref="I13:I14"/>
    <mergeCell ref="J13:L14"/>
    <mergeCell ref="P13:Y13"/>
    <mergeCell ref="AB13:AK13"/>
    <mergeCell ref="CJ11:CO12"/>
    <mergeCell ref="CP11:CZ12"/>
    <mergeCell ref="DA11:DA12"/>
    <mergeCell ref="D11:D12"/>
    <mergeCell ref="H11:H12"/>
    <mergeCell ref="I11:I12"/>
    <mergeCell ref="J11:L12"/>
    <mergeCell ref="CJ13:CO14"/>
    <mergeCell ref="CP13:CZ14"/>
    <mergeCell ref="DA13:DA14"/>
    <mergeCell ref="DB11:DG12"/>
    <mergeCell ref="DH11:DH12"/>
    <mergeCell ref="P12:Y12"/>
    <mergeCell ref="AB12:AK12"/>
    <mergeCell ref="BG11:BJ12"/>
    <mergeCell ref="BK11:BK12"/>
    <mergeCell ref="BL11:BO12"/>
    <mergeCell ref="BP11:BV12"/>
    <mergeCell ref="BW11:CC12"/>
    <mergeCell ref="CD11:CI12"/>
    <mergeCell ref="AN11:AQ12"/>
    <mergeCell ref="AR11:AV12"/>
    <mergeCell ref="AW11:AW12"/>
    <mergeCell ref="AX11:BA12"/>
    <mergeCell ref="BB11:BB12"/>
    <mergeCell ref="BC11:BF12"/>
    <mergeCell ref="P11:Y11"/>
    <mergeCell ref="AB11:AK11"/>
    <mergeCell ref="BW9:CC10"/>
    <mergeCell ref="CD9:CI10"/>
    <mergeCell ref="CJ9:CO10"/>
    <mergeCell ref="AR9:AV10"/>
    <mergeCell ref="AW9:AW10"/>
    <mergeCell ref="AX9:BA10"/>
    <mergeCell ref="BB9:BB10"/>
    <mergeCell ref="BC9:BF10"/>
    <mergeCell ref="BG9:BJ10"/>
    <mergeCell ref="D9:D10"/>
    <mergeCell ref="H9:H10"/>
    <mergeCell ref="I9:I10"/>
    <mergeCell ref="J9:L10"/>
    <mergeCell ref="P9:Y9"/>
    <mergeCell ref="AB9:AK9"/>
    <mergeCell ref="AN9:AQ10"/>
    <mergeCell ref="BG7:BJ8"/>
    <mergeCell ref="BK7:BK8"/>
    <mergeCell ref="AN7:AQ8"/>
    <mergeCell ref="AR7:AV8"/>
    <mergeCell ref="AW7:AW8"/>
    <mergeCell ref="AX7:BA8"/>
    <mergeCell ref="BB7:BB8"/>
    <mergeCell ref="BC7:BF8"/>
    <mergeCell ref="D7:D8"/>
    <mergeCell ref="H7:H8"/>
    <mergeCell ref="P10:Y10"/>
    <mergeCell ref="AB10:AK10"/>
    <mergeCell ref="BK9:BK10"/>
    <mergeCell ref="DI5:DI56"/>
    <mergeCell ref="CJ7:CO8"/>
    <mergeCell ref="CP7:CZ8"/>
    <mergeCell ref="DA7:DA8"/>
    <mergeCell ref="DB7:DG8"/>
    <mergeCell ref="BG5:BJ6"/>
    <mergeCell ref="BK5:BK6"/>
    <mergeCell ref="BL5:BO6"/>
    <mergeCell ref="BP5:BV6"/>
    <mergeCell ref="BW5:CC6"/>
    <mergeCell ref="CD5:CI6"/>
    <mergeCell ref="CJ5:CO6"/>
    <mergeCell ref="CP5:CZ6"/>
    <mergeCell ref="DA5:DA6"/>
    <mergeCell ref="DB5:DG6"/>
    <mergeCell ref="DH5:DH6"/>
    <mergeCell ref="DH7:DH8"/>
    <mergeCell ref="BL7:BO8"/>
    <mergeCell ref="BP7:BV8"/>
    <mergeCell ref="BW7:CC8"/>
    <mergeCell ref="CD7:CI8"/>
    <mergeCell ref="CP9:CZ10"/>
    <mergeCell ref="DA9:DA10"/>
    <mergeCell ref="DB9:DG10"/>
    <mergeCell ref="D5:D6"/>
    <mergeCell ref="H5:H6"/>
    <mergeCell ref="I5:I6"/>
    <mergeCell ref="J5:L6"/>
    <mergeCell ref="P5:Y5"/>
    <mergeCell ref="AB5:AK5"/>
    <mergeCell ref="P6:Y6"/>
    <mergeCell ref="AB6:AK6"/>
    <mergeCell ref="BW3:CC4"/>
    <mergeCell ref="AN5:AQ6"/>
    <mergeCell ref="AR5:AV6"/>
    <mergeCell ref="AW5:AW6"/>
    <mergeCell ref="AX5:BA6"/>
    <mergeCell ref="BB5:BB6"/>
    <mergeCell ref="BC5:BF6"/>
    <mergeCell ref="CD3:CO3"/>
    <mergeCell ref="CP3:DH4"/>
    <mergeCell ref="AR4:BF4"/>
    <mergeCell ref="BG4:BO4"/>
    <mergeCell ref="CD4:CO4"/>
    <mergeCell ref="I1:AN1"/>
    <mergeCell ref="AR1:BA1"/>
    <mergeCell ref="BF1:DH1"/>
    <mergeCell ref="G3:G65"/>
    <mergeCell ref="I3:M4"/>
    <mergeCell ref="N3:AM4"/>
    <mergeCell ref="AN3:AQ4"/>
    <mergeCell ref="AR3:BF3"/>
    <mergeCell ref="BG3:BO3"/>
    <mergeCell ref="BP3:BV4"/>
    <mergeCell ref="I7:I8"/>
    <mergeCell ref="J7:L8"/>
    <mergeCell ref="P7:Y7"/>
    <mergeCell ref="AB7:AK7"/>
    <mergeCell ref="P8:Y8"/>
    <mergeCell ref="AB8:AK8"/>
    <mergeCell ref="DH9:DH10"/>
    <mergeCell ref="BL9:BO10"/>
    <mergeCell ref="BP9:BV10"/>
  </mergeCells>
  <phoneticPr fontId="4"/>
  <dataValidations count="8">
    <dataValidation type="whole" imeMode="off" allowBlank="1" showInputMessage="1" showErrorMessage="1" error="1 ～ 4 の範囲で_x000a_入力" promptTitle="入力規則" prompt="整数_x000a_1 ～ 4 の範囲で_x000a_入力して下さい" sqref="E23:E44" xr:uid="{00000000-0002-0000-0800-000000000000}">
      <formula1>1</formula1>
      <formula2>4</formula2>
    </dataValidation>
    <dataValidation type="whole" imeMode="off" allowBlank="1" showInputMessage="1" showErrorMessage="1" errorTitle="エラーメッセージ" error="エラーです。_x000a_１　から　１35　の範囲で入力下さい。" promptTitle="入力規則" prompt="_x000a_選手入力用シートで確認して登録_x000a_№で入力して下さい。_x000a_　数値の範囲は　1～135　です_x000a__x000a_削除・訂正の場合は、Deleteキーでクリアにして下さい。_x000a_" sqref="C45:E46 D5:D44" xr:uid="{00000000-0002-0000-0800-000001000000}">
      <formula1>1</formula1>
      <formula2>135</formula2>
    </dataValidation>
    <dataValidation type="whole" imeMode="off" allowBlank="1" showInputMessage="1" showErrorMessage="1" sqref="E65" xr:uid="{00000000-0002-0000-0800-000002000000}">
      <formula1>1</formula1>
      <formula2>17</formula2>
    </dataValidation>
    <dataValidation type="whole" imeMode="off" allowBlank="1" showInputMessage="1" showErrorMessage="1" sqref="E61:E62 E52:E53" xr:uid="{00000000-0002-0000-0800-000003000000}">
      <formula1>1</formula1>
      <formula2>31</formula2>
    </dataValidation>
    <dataValidation type="whole" imeMode="off" allowBlank="1" showInputMessage="1" showErrorMessage="1" sqref="E59:E60 E50:E51" xr:uid="{00000000-0002-0000-0800-000004000000}">
      <formula1>1</formula1>
      <formula2>12</formula2>
    </dataValidation>
    <dataValidation type="whole" imeMode="halfAlpha" allowBlank="1" showInputMessage="1" showErrorMessage="1" error="1 ～ 4 の範囲で_x000a_入力" promptTitle="入力規則" prompt="整数_x000a_1 ～ 4 の範囲で_x000a_入力して下さい" sqref="F23:F44" xr:uid="{00000000-0002-0000-0800-000005000000}">
      <formula1>1</formula1>
      <formula2>4</formula2>
    </dataValidation>
    <dataValidation type="whole" imeMode="off" allowBlank="1" showInputMessage="1" showErrorMessage="1" promptTitle="ノッカー用コード" prompt="３ケタ_x000a__x000a_101～105" sqref="C47:D48" xr:uid="{00000000-0002-0000-0800-000006000000}">
      <formula1>101</formula1>
      <formula2>105</formula2>
    </dataValidation>
    <dataValidation type="whole" imeMode="halfAlpha" allowBlank="1" showInputMessage="1" showErrorMessage="1" errorTitle="エラーメッセージ" error="エラーです。_x000a_１　から　１０５　の範囲で入力下さい。" promptTitle="入力規則" prompt="_x000a_入力用シートで確認して整理№で入力して下さい。_x000a_　数値の範囲は　1～135　です_x000a__x000a_削除・訂正の場合は、Deleteキーでクリアにして下さい。_x000a_" sqref="F45" xr:uid="{00000000-0002-0000-0800-000007000000}">
      <formula1>1</formula1>
      <formula2>149</formula2>
    </dataValidation>
  </dataValidations>
  <printOptions horizontalCentered="1" verticalCentered="1"/>
  <pageMargins left="0.19685039370078741" right="0.19685039370078741" top="0.51181102362204722" bottom="0.19685039370078741" header="0.51181102362204722" footer="0.19685039370078741"/>
  <pageSetup paperSize="12" scale="90" orientation="portrait" r:id="rId1"/>
  <headerFooter scaleWithDoc="0"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6600FF"/>
  </sheetPr>
  <dimension ref="A1:CP99"/>
  <sheetViews>
    <sheetView zoomScaleNormal="100" workbookViewId="0">
      <selection activeCell="E23" sqref="E23:E24"/>
    </sheetView>
  </sheetViews>
  <sheetFormatPr defaultRowHeight="14.4"/>
  <cols>
    <col min="1" max="6" width="8.59765625" customWidth="1"/>
    <col min="7" max="7" width="2.59765625" customWidth="1"/>
    <col min="8" max="18" width="1.09765625" customWidth="1"/>
    <col min="19" max="19" width="0.8984375" customWidth="1"/>
    <col min="20" max="84" width="1.09765625" customWidth="1"/>
    <col min="85" max="94" width="4.59765625" customWidth="1"/>
    <col min="95" max="192" width="1.59765625" customWidth="1"/>
  </cols>
  <sheetData>
    <row r="1" spans="1:9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</row>
    <row r="2" spans="1:94" ht="21" customHeight="1">
      <c r="A2" s="3"/>
      <c r="B2" s="3"/>
      <c r="C2" s="3"/>
      <c r="D2" s="3"/>
      <c r="E2" s="3"/>
      <c r="F2" s="3"/>
      <c r="G2" s="3"/>
      <c r="J2" s="772" t="s">
        <v>85</v>
      </c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772"/>
      <c r="Y2" s="772"/>
      <c r="Z2" s="772"/>
      <c r="AA2" s="772"/>
      <c r="AB2" s="772"/>
      <c r="AC2" s="772"/>
      <c r="AD2" s="772"/>
      <c r="AE2" s="772"/>
      <c r="AF2" s="772"/>
      <c r="AG2" s="772"/>
      <c r="AH2" s="772"/>
      <c r="AI2" s="772"/>
      <c r="AJ2" s="772"/>
      <c r="AK2" s="772"/>
      <c r="AL2" s="772"/>
      <c r="AO2" s="681" t="s">
        <v>33</v>
      </c>
      <c r="AP2" s="681"/>
      <c r="AQ2" s="681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94" ht="21" customHeight="1">
      <c r="A3" s="3"/>
      <c r="B3" s="3"/>
      <c r="C3" s="3"/>
      <c r="D3" s="3"/>
      <c r="E3" s="3"/>
      <c r="F3" s="3"/>
      <c r="G3" s="3"/>
      <c r="AT3" s="45"/>
      <c r="AU3" s="45"/>
      <c r="AV3" s="45"/>
      <c r="AW3" s="45"/>
      <c r="AX3" s="45"/>
      <c r="CB3" s="45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94" ht="21">
      <c r="A4" s="3"/>
      <c r="B4" s="3"/>
      <c r="C4" s="3"/>
      <c r="D4" s="3"/>
      <c r="E4" s="3"/>
      <c r="F4" s="3"/>
      <c r="G4" s="3"/>
      <c r="R4" s="40"/>
      <c r="S4" s="40"/>
      <c r="T4" s="40"/>
      <c r="U4" s="657" t="s">
        <v>45</v>
      </c>
      <c r="V4" s="657"/>
      <c r="W4" s="657"/>
      <c r="X4" s="657"/>
      <c r="Y4" s="657"/>
      <c r="Z4" s="657"/>
      <c r="AA4" s="657"/>
      <c r="AB4" s="657"/>
      <c r="AC4" s="657"/>
      <c r="AD4" s="657"/>
      <c r="AE4" s="657"/>
      <c r="AF4" s="657"/>
      <c r="AG4" s="657"/>
      <c r="AH4" s="657"/>
      <c r="AI4" s="657"/>
      <c r="AJ4" s="657"/>
      <c r="AK4" s="657"/>
      <c r="AL4" s="657"/>
      <c r="AM4" s="657"/>
      <c r="AN4" s="657"/>
      <c r="AO4" s="657"/>
      <c r="AP4" s="657"/>
      <c r="AQ4" s="657"/>
      <c r="AR4" s="657"/>
      <c r="AS4" s="657"/>
      <c r="AT4" s="657"/>
      <c r="AU4" s="657"/>
      <c r="AV4" s="657"/>
      <c r="AW4" s="657"/>
      <c r="AX4" s="657"/>
      <c r="AY4" s="657"/>
      <c r="AZ4" s="657"/>
      <c r="BA4" s="657"/>
      <c r="BB4" s="657"/>
      <c r="BC4" s="657"/>
      <c r="BD4" s="657"/>
      <c r="BE4" s="657"/>
      <c r="BF4" s="657"/>
      <c r="BG4" s="657"/>
      <c r="BH4" s="657"/>
      <c r="BI4" s="657"/>
      <c r="BJ4" s="657"/>
      <c r="BK4" s="657"/>
      <c r="BL4" s="657"/>
      <c r="BM4" s="657"/>
      <c r="BN4" s="657"/>
      <c r="BO4" s="657"/>
      <c r="BP4" s="657"/>
      <c r="BQ4" s="657"/>
      <c r="BR4" s="657"/>
      <c r="BS4" s="657"/>
      <c r="BT4" s="657"/>
      <c r="BU4" s="46"/>
      <c r="BV4" s="46"/>
      <c r="CG4" s="3"/>
      <c r="CH4" s="3"/>
      <c r="CI4" s="3"/>
      <c r="CJ4" s="3"/>
      <c r="CK4" s="3"/>
      <c r="CL4" s="3"/>
      <c r="CM4" s="3"/>
      <c r="CN4" s="3"/>
      <c r="CO4" s="3"/>
      <c r="CP4" s="3"/>
    </row>
    <row r="5" spans="1:94" ht="9.9" customHeight="1">
      <c r="A5" s="3"/>
      <c r="B5" s="3"/>
      <c r="C5" s="3"/>
      <c r="D5" s="3"/>
      <c r="E5" s="3"/>
      <c r="F5" s="3"/>
      <c r="G5" s="3"/>
      <c r="R5" s="40"/>
      <c r="S5" s="40"/>
      <c r="T5" s="40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CG5" s="3"/>
      <c r="CH5" s="3"/>
      <c r="CI5" s="3"/>
      <c r="CJ5" s="3"/>
      <c r="CK5" s="3"/>
      <c r="CL5" s="3"/>
      <c r="CM5" s="3"/>
      <c r="CN5" s="3"/>
      <c r="CO5" s="3"/>
      <c r="CP5" s="3"/>
    </row>
    <row r="6" spans="1:94" ht="21" customHeight="1">
      <c r="A6" s="3"/>
      <c r="B6" s="3"/>
      <c r="C6" s="3"/>
      <c r="D6" s="3"/>
      <c r="E6" s="3"/>
      <c r="F6" s="3"/>
      <c r="G6" s="3"/>
      <c r="N6" s="41" t="s">
        <v>10</v>
      </c>
      <c r="O6" s="41"/>
      <c r="P6" s="704" t="s">
        <v>44</v>
      </c>
      <c r="Q6" s="704"/>
      <c r="R6" s="704"/>
      <c r="S6" s="704"/>
      <c r="T6" s="704"/>
      <c r="U6" s="704"/>
      <c r="V6" s="71"/>
      <c r="W6" s="41"/>
      <c r="X6" s="700"/>
      <c r="Y6" s="700"/>
      <c r="Z6" s="700"/>
      <c r="AA6" s="700"/>
      <c r="AB6" s="700"/>
      <c r="AC6" s="700"/>
      <c r="AD6" s="700"/>
      <c r="AE6" s="700"/>
      <c r="AF6" s="700"/>
      <c r="AG6" s="700"/>
      <c r="AH6" s="700"/>
      <c r="AI6" s="700"/>
      <c r="AJ6" s="700"/>
      <c r="AK6" s="700"/>
      <c r="AL6" s="700"/>
      <c r="AM6" s="700"/>
      <c r="AN6" s="700"/>
      <c r="AO6" s="700"/>
      <c r="AP6" s="700"/>
      <c r="AQ6" s="700"/>
      <c r="AR6" s="700"/>
      <c r="AS6" s="700"/>
      <c r="AT6" s="700"/>
      <c r="AU6" s="700"/>
      <c r="AV6" s="700"/>
      <c r="AW6" s="700"/>
      <c r="AX6" s="700"/>
      <c r="AY6" s="700"/>
      <c r="AZ6" s="700"/>
      <c r="BA6" s="700"/>
      <c r="BB6" s="700"/>
      <c r="BC6" s="700"/>
      <c r="BD6" s="700"/>
      <c r="BE6" s="700"/>
      <c r="BF6" s="700"/>
      <c r="BG6" s="700"/>
      <c r="BH6" s="700"/>
      <c r="BI6" s="700"/>
      <c r="BJ6" s="700"/>
      <c r="BK6" s="700"/>
      <c r="BL6" s="700"/>
      <c r="BM6" s="700"/>
      <c r="BN6" s="700"/>
      <c r="BO6" s="700"/>
      <c r="BP6" s="700"/>
      <c r="BQ6" s="700"/>
      <c r="BR6" s="700"/>
      <c r="BS6" s="700"/>
      <c r="BT6" s="700"/>
      <c r="BU6" s="700"/>
      <c r="BV6" s="700"/>
      <c r="BW6" s="700"/>
      <c r="BX6" s="700"/>
      <c r="BY6" s="700"/>
      <c r="CA6" s="41" t="s">
        <v>9</v>
      </c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ht="20.100000000000001" customHeight="1">
      <c r="A7" s="3"/>
      <c r="B7" s="3"/>
      <c r="C7" s="3"/>
      <c r="D7" s="3"/>
      <c r="E7" s="3"/>
      <c r="F7" s="3"/>
      <c r="G7" s="3"/>
      <c r="CG7" s="3"/>
      <c r="CH7" s="3"/>
      <c r="CI7" s="3"/>
      <c r="CJ7" s="3"/>
      <c r="CK7" s="3"/>
      <c r="CL7" s="3"/>
      <c r="CM7" s="3"/>
      <c r="CN7" s="3"/>
      <c r="CO7" s="3"/>
      <c r="CP7" s="3"/>
    </row>
    <row r="8" spans="1:94">
      <c r="A8" s="3"/>
      <c r="B8" s="3"/>
      <c r="C8" s="3"/>
      <c r="D8" s="3"/>
      <c r="E8" s="3"/>
      <c r="F8" s="3"/>
      <c r="G8" s="3"/>
      <c r="J8" s="41" t="s">
        <v>34</v>
      </c>
      <c r="CG8" s="3"/>
      <c r="CH8" s="3"/>
      <c r="CI8" s="3"/>
      <c r="CJ8" s="3"/>
      <c r="CK8" s="3"/>
      <c r="CL8" s="3"/>
      <c r="CM8" s="3"/>
      <c r="CN8" s="3"/>
      <c r="CO8" s="3"/>
      <c r="CP8" s="3"/>
    </row>
    <row r="9" spans="1:94">
      <c r="A9" s="3"/>
      <c r="B9" s="3"/>
      <c r="C9" s="3"/>
      <c r="D9" s="3"/>
      <c r="E9" s="3"/>
      <c r="F9" s="3"/>
      <c r="G9" s="3"/>
      <c r="CG9" s="3"/>
      <c r="CH9" s="3"/>
      <c r="CI9" s="3"/>
      <c r="CJ9" s="3"/>
      <c r="CK9" s="3"/>
      <c r="CL9" s="3"/>
      <c r="CM9" s="3"/>
      <c r="CN9" s="3"/>
      <c r="CO9" s="3"/>
      <c r="CP9" s="3"/>
    </row>
    <row r="10" spans="1:94" ht="21" customHeight="1" thickBot="1">
      <c r="A10" s="3"/>
      <c r="B10" s="3"/>
      <c r="C10" s="3"/>
      <c r="D10" s="3"/>
      <c r="E10" s="768" t="s">
        <v>212</v>
      </c>
      <c r="F10" s="3"/>
      <c r="G10" s="3"/>
      <c r="H10" s="72" t="s">
        <v>46</v>
      </c>
      <c r="I10" s="72"/>
      <c r="CG10" s="3"/>
      <c r="CH10" s="3"/>
      <c r="CI10" s="3"/>
      <c r="CJ10" s="3"/>
      <c r="CK10" s="3"/>
      <c r="CL10" s="3"/>
      <c r="CM10" s="3"/>
      <c r="CN10" s="3"/>
      <c r="CO10" s="3"/>
      <c r="CP10" s="3"/>
    </row>
    <row r="11" spans="1:94" ht="29.1" customHeight="1" thickBot="1">
      <c r="A11" s="3"/>
      <c r="B11" s="3"/>
      <c r="C11" s="3"/>
      <c r="D11" s="3"/>
      <c r="E11" s="769"/>
      <c r="F11" s="3"/>
      <c r="G11" s="3"/>
      <c r="J11" s="779" t="s">
        <v>12</v>
      </c>
      <c r="K11" s="780"/>
      <c r="L11" s="780"/>
      <c r="M11" s="781"/>
      <c r="N11" s="718" t="s">
        <v>1</v>
      </c>
      <c r="O11" s="719"/>
      <c r="P11" s="719"/>
      <c r="Q11" s="720"/>
      <c r="R11" s="715" t="s">
        <v>66</v>
      </c>
      <c r="S11" s="716"/>
      <c r="T11" s="716"/>
      <c r="U11" s="716"/>
      <c r="V11" s="716"/>
      <c r="W11" s="716"/>
      <c r="X11" s="716"/>
      <c r="Y11" s="716"/>
      <c r="Z11" s="716"/>
      <c r="AA11" s="716"/>
      <c r="AB11" s="716"/>
      <c r="AC11" s="716"/>
      <c r="AD11" s="716"/>
      <c r="AE11" s="716"/>
      <c r="AF11" s="716"/>
      <c r="AG11" s="716"/>
      <c r="AH11" s="717"/>
      <c r="AI11" s="724" t="s">
        <v>35</v>
      </c>
      <c r="AJ11" s="725"/>
      <c r="AK11" s="725"/>
      <c r="AL11" s="725"/>
      <c r="AM11" s="725"/>
      <c r="AN11" s="725"/>
      <c r="AO11" s="725"/>
      <c r="AP11" s="725"/>
      <c r="AQ11" s="725"/>
      <c r="AR11" s="725"/>
      <c r="AS11" s="725"/>
      <c r="AT11" s="725"/>
      <c r="AU11" s="725"/>
      <c r="AV11" s="725"/>
      <c r="AW11" s="725"/>
      <c r="AX11" s="725"/>
      <c r="AY11" s="725"/>
      <c r="AZ11" s="725"/>
      <c r="BA11" s="725"/>
      <c r="BB11" s="725"/>
      <c r="BC11" s="725"/>
      <c r="BD11" s="725"/>
      <c r="BE11" s="725"/>
      <c r="BF11" s="725"/>
      <c r="BG11" s="725"/>
      <c r="BH11" s="725"/>
      <c r="BI11" s="725"/>
      <c r="BJ11" s="726"/>
      <c r="CG11" s="3"/>
      <c r="CH11" s="3"/>
      <c r="CI11" s="3"/>
      <c r="CJ11" s="3"/>
      <c r="CK11" s="3"/>
      <c r="CL11" s="3"/>
      <c r="CM11" s="3"/>
      <c r="CN11" s="3"/>
      <c r="CO11" s="3"/>
      <c r="CP11" s="3"/>
    </row>
    <row r="12" spans="1:94" ht="12" customHeight="1">
      <c r="A12" s="3"/>
      <c r="B12" s="3"/>
      <c r="C12" s="3"/>
      <c r="D12" s="3"/>
      <c r="E12" s="770"/>
      <c r="F12" s="73"/>
      <c r="G12" s="2"/>
      <c r="J12" s="775"/>
      <c r="K12" s="776"/>
      <c r="L12" s="776"/>
      <c r="M12" s="776"/>
      <c r="N12" s="713" t="str">
        <f>IF(E12="","",VLOOKUP(E12,野球ねっとCSV貼付!$A$1:$AM$141,30,FALSE))</f>
        <v/>
      </c>
      <c r="O12" s="713"/>
      <c r="P12" s="713"/>
      <c r="Q12" s="713"/>
      <c r="R12" s="721" t="str">
        <f>IF(E12="","",VLOOKUP(E12,野球ねっとCSV貼付!$A$1:$AM$141,10,FALSE))</f>
        <v/>
      </c>
      <c r="S12" s="722"/>
      <c r="T12" s="722"/>
      <c r="U12" s="722"/>
      <c r="V12" s="722"/>
      <c r="W12" s="722"/>
      <c r="X12" s="722"/>
      <c r="Y12" s="722"/>
      <c r="Z12" s="722"/>
      <c r="AA12" s="722"/>
      <c r="AB12" s="722"/>
      <c r="AC12" s="722"/>
      <c r="AD12" s="722"/>
      <c r="AE12" s="722"/>
      <c r="AF12" s="722"/>
      <c r="AG12" s="722"/>
      <c r="AH12" s="723"/>
      <c r="AI12" s="709"/>
      <c r="AJ12" s="707"/>
      <c r="AK12" s="707"/>
      <c r="AL12" s="707"/>
      <c r="AM12" s="707"/>
      <c r="AN12" s="707"/>
      <c r="AO12" s="707"/>
      <c r="AP12" s="707"/>
      <c r="AQ12" s="707"/>
      <c r="AR12" s="707"/>
      <c r="AS12" s="707"/>
      <c r="AT12" s="707"/>
      <c r="AU12" s="707"/>
      <c r="AV12" s="707"/>
      <c r="AW12" s="707"/>
      <c r="AX12" s="707"/>
      <c r="AY12" s="707"/>
      <c r="AZ12" s="707"/>
      <c r="BA12" s="707"/>
      <c r="BB12" s="707"/>
      <c r="BC12" s="707"/>
      <c r="BD12" s="707"/>
      <c r="BE12" s="707"/>
      <c r="BF12" s="707"/>
      <c r="BG12" s="707"/>
      <c r="BH12" s="707"/>
      <c r="BI12" s="707"/>
      <c r="BJ12" s="701"/>
      <c r="CG12" s="3"/>
      <c r="CH12" s="3"/>
      <c r="CI12" s="3"/>
      <c r="CJ12" s="3"/>
      <c r="CK12" s="3"/>
      <c r="CL12" s="3"/>
      <c r="CM12" s="3"/>
      <c r="CN12" s="3"/>
      <c r="CO12" s="3"/>
      <c r="CP12" s="3"/>
    </row>
    <row r="13" spans="1:94" ht="18" customHeight="1" thickBot="1">
      <c r="A13" s="3"/>
      <c r="B13" s="3"/>
      <c r="C13" s="3"/>
      <c r="D13" s="3"/>
      <c r="E13" s="770"/>
      <c r="F13" s="73"/>
      <c r="G13" s="2"/>
      <c r="J13" s="777"/>
      <c r="K13" s="778"/>
      <c r="L13" s="778"/>
      <c r="M13" s="778"/>
      <c r="N13" s="714"/>
      <c r="O13" s="714"/>
      <c r="P13" s="714"/>
      <c r="Q13" s="714"/>
      <c r="R13" s="691" t="str">
        <f>IF(E12="","",VLOOKUP(E12,野球ねっとCSV貼付!$A$1:$AM$141,9,FALSE))</f>
        <v/>
      </c>
      <c r="S13" s="692"/>
      <c r="T13" s="692"/>
      <c r="U13" s="692"/>
      <c r="V13" s="692"/>
      <c r="W13" s="692"/>
      <c r="X13" s="692"/>
      <c r="Y13" s="692"/>
      <c r="Z13" s="692"/>
      <c r="AA13" s="692"/>
      <c r="AB13" s="692"/>
      <c r="AC13" s="692"/>
      <c r="AD13" s="692"/>
      <c r="AE13" s="692"/>
      <c r="AF13" s="692"/>
      <c r="AG13" s="692"/>
      <c r="AH13" s="693"/>
      <c r="AI13" s="706"/>
      <c r="AJ13" s="708"/>
      <c r="AK13" s="708"/>
      <c r="AL13" s="708"/>
      <c r="AM13" s="708"/>
      <c r="AN13" s="708"/>
      <c r="AO13" s="708"/>
      <c r="AP13" s="708"/>
      <c r="AQ13" s="708"/>
      <c r="AR13" s="708"/>
      <c r="AS13" s="708"/>
      <c r="AT13" s="708"/>
      <c r="AU13" s="708"/>
      <c r="AV13" s="708"/>
      <c r="AW13" s="708"/>
      <c r="AX13" s="708"/>
      <c r="AY13" s="708"/>
      <c r="AZ13" s="708"/>
      <c r="BA13" s="708"/>
      <c r="BB13" s="708"/>
      <c r="BC13" s="708"/>
      <c r="BD13" s="708"/>
      <c r="BE13" s="708"/>
      <c r="BF13" s="708"/>
      <c r="BG13" s="708"/>
      <c r="BH13" s="708"/>
      <c r="BI13" s="708"/>
      <c r="BJ13" s="702"/>
      <c r="CG13" s="3"/>
      <c r="CH13" s="3"/>
      <c r="CI13" s="3"/>
      <c r="CJ13" s="3"/>
      <c r="CK13" s="3"/>
      <c r="CL13" s="3"/>
      <c r="CM13" s="3"/>
      <c r="CN13" s="3"/>
      <c r="CO13" s="3"/>
      <c r="CP13" s="3"/>
    </row>
    <row r="14" spans="1:94" ht="12" customHeight="1">
      <c r="A14" s="3"/>
      <c r="B14" s="3"/>
      <c r="C14" s="3"/>
      <c r="D14" s="3"/>
      <c r="E14" s="770"/>
      <c r="F14" s="73"/>
      <c r="G14" s="2"/>
      <c r="J14" s="782"/>
      <c r="K14" s="783"/>
      <c r="L14" s="783"/>
      <c r="M14" s="783"/>
      <c r="N14" s="669" t="str">
        <f>IF(E14="","",VLOOKUP(E14,野球ねっとCSV貼付!$A$1:$AM$141,30,FALSE))</f>
        <v/>
      </c>
      <c r="O14" s="670"/>
      <c r="P14" s="670"/>
      <c r="Q14" s="671"/>
      <c r="R14" s="721" t="str">
        <f>IF(E14="","",VLOOKUP(E14,野球ねっとCSV貼付!$A$1:$AM$141,10,FALSE))</f>
        <v/>
      </c>
      <c r="S14" s="722"/>
      <c r="T14" s="722"/>
      <c r="U14" s="722"/>
      <c r="V14" s="722"/>
      <c r="W14" s="722"/>
      <c r="X14" s="722"/>
      <c r="Y14" s="722"/>
      <c r="Z14" s="722"/>
      <c r="AA14" s="722"/>
      <c r="AB14" s="722"/>
      <c r="AC14" s="722"/>
      <c r="AD14" s="722"/>
      <c r="AE14" s="722"/>
      <c r="AF14" s="722"/>
      <c r="AG14" s="722"/>
      <c r="AH14" s="723"/>
      <c r="AI14" s="705"/>
      <c r="AJ14" s="689"/>
      <c r="AK14" s="689"/>
      <c r="AL14" s="689"/>
      <c r="AM14" s="689"/>
      <c r="AN14" s="689"/>
      <c r="AO14" s="689"/>
      <c r="AP14" s="689"/>
      <c r="AQ14" s="689"/>
      <c r="AR14" s="689"/>
      <c r="AS14" s="689"/>
      <c r="AT14" s="689"/>
      <c r="AU14" s="689"/>
      <c r="AV14" s="689"/>
      <c r="AW14" s="689"/>
      <c r="AX14" s="689"/>
      <c r="AY14" s="689"/>
      <c r="AZ14" s="689"/>
      <c r="BA14" s="689"/>
      <c r="BB14" s="689"/>
      <c r="BC14" s="689"/>
      <c r="BD14" s="689"/>
      <c r="BE14" s="689"/>
      <c r="BF14" s="689"/>
      <c r="BG14" s="689"/>
      <c r="BH14" s="689"/>
      <c r="BI14" s="689"/>
      <c r="BJ14" s="703"/>
      <c r="CG14" s="3"/>
      <c r="CH14" s="3"/>
      <c r="CI14" s="3"/>
      <c r="CJ14" s="3"/>
      <c r="CK14" s="3"/>
      <c r="CL14" s="3"/>
      <c r="CM14" s="3"/>
      <c r="CN14" s="3"/>
      <c r="CO14" s="3"/>
      <c r="CP14" s="3"/>
    </row>
    <row r="15" spans="1:94" ht="18" customHeight="1">
      <c r="A15" s="3"/>
      <c r="B15" s="3"/>
      <c r="C15" s="3"/>
      <c r="D15" s="3"/>
      <c r="E15" s="770"/>
      <c r="F15" s="73"/>
      <c r="G15" s="2"/>
      <c r="J15" s="777"/>
      <c r="K15" s="778"/>
      <c r="L15" s="778"/>
      <c r="M15" s="778"/>
      <c r="N15" s="710"/>
      <c r="O15" s="711"/>
      <c r="P15" s="711"/>
      <c r="Q15" s="712"/>
      <c r="R15" s="691" t="str">
        <f>IF(E14="","",VLOOKUP(E14,野球ねっとCSV貼付!$A$1:$AM$141,9,FALSE))</f>
        <v/>
      </c>
      <c r="S15" s="692"/>
      <c r="T15" s="692"/>
      <c r="U15" s="692"/>
      <c r="V15" s="692"/>
      <c r="W15" s="692"/>
      <c r="X15" s="692"/>
      <c r="Y15" s="692"/>
      <c r="Z15" s="692"/>
      <c r="AA15" s="692"/>
      <c r="AB15" s="692"/>
      <c r="AC15" s="692"/>
      <c r="AD15" s="692"/>
      <c r="AE15" s="692"/>
      <c r="AF15" s="692"/>
      <c r="AG15" s="692"/>
      <c r="AH15" s="693"/>
      <c r="AI15" s="706"/>
      <c r="AJ15" s="708"/>
      <c r="AK15" s="708"/>
      <c r="AL15" s="708"/>
      <c r="AM15" s="708"/>
      <c r="AN15" s="708"/>
      <c r="AO15" s="708"/>
      <c r="AP15" s="708"/>
      <c r="AQ15" s="708"/>
      <c r="AR15" s="708"/>
      <c r="AS15" s="708"/>
      <c r="AT15" s="708"/>
      <c r="AU15" s="708"/>
      <c r="AV15" s="708"/>
      <c r="AW15" s="708"/>
      <c r="AX15" s="708"/>
      <c r="AY15" s="708"/>
      <c r="AZ15" s="708"/>
      <c r="BA15" s="708"/>
      <c r="BB15" s="708"/>
      <c r="BC15" s="708"/>
      <c r="BD15" s="708"/>
      <c r="BE15" s="708"/>
      <c r="BF15" s="708"/>
      <c r="BG15" s="708"/>
      <c r="BH15" s="708"/>
      <c r="BI15" s="708"/>
      <c r="BJ15" s="702"/>
      <c r="CG15" s="3"/>
      <c r="CH15" s="3"/>
      <c r="CI15" s="3"/>
      <c r="CJ15" s="3"/>
      <c r="CK15" s="3"/>
      <c r="CL15" s="3"/>
      <c r="CM15" s="3"/>
      <c r="CN15" s="3"/>
      <c r="CO15" s="3"/>
      <c r="CP15" s="3"/>
    </row>
    <row r="16" spans="1:94" ht="12" customHeight="1">
      <c r="A16" s="3"/>
      <c r="B16" s="3"/>
      <c r="C16" s="3"/>
      <c r="D16" s="3"/>
      <c r="E16" s="770"/>
      <c r="F16" s="73"/>
      <c r="G16" s="2"/>
      <c r="J16" s="782"/>
      <c r="K16" s="783"/>
      <c r="L16" s="783"/>
      <c r="M16" s="783"/>
      <c r="N16" s="669" t="str">
        <f>IF(E16="","",VLOOKUP(E16,野球ねっとCSV貼付!$A$1:$AM$141,30,FALSE))</f>
        <v/>
      </c>
      <c r="O16" s="670"/>
      <c r="P16" s="670"/>
      <c r="Q16" s="671"/>
      <c r="R16" s="694" t="str">
        <f>IF(E16="","",VLOOKUP(E16,野球ねっとCSV貼付!$A$1:$AM$141,10,FALSE))</f>
        <v/>
      </c>
      <c r="S16" s="695"/>
      <c r="T16" s="695"/>
      <c r="U16" s="695"/>
      <c r="V16" s="695"/>
      <c r="W16" s="695"/>
      <c r="X16" s="695"/>
      <c r="Y16" s="695"/>
      <c r="Z16" s="695"/>
      <c r="AA16" s="695"/>
      <c r="AB16" s="695"/>
      <c r="AC16" s="695"/>
      <c r="AD16" s="695"/>
      <c r="AE16" s="695"/>
      <c r="AF16" s="695"/>
      <c r="AG16" s="695"/>
      <c r="AH16" s="696"/>
      <c r="AI16" s="705"/>
      <c r="AJ16" s="689"/>
      <c r="AK16" s="689"/>
      <c r="AL16" s="689"/>
      <c r="AM16" s="689"/>
      <c r="AN16" s="689"/>
      <c r="AO16" s="689"/>
      <c r="AP16" s="689"/>
      <c r="AQ16" s="689"/>
      <c r="AR16" s="689"/>
      <c r="AS16" s="689"/>
      <c r="AT16" s="689"/>
      <c r="AU16" s="689"/>
      <c r="AV16" s="689"/>
      <c r="AW16" s="689"/>
      <c r="AX16" s="689"/>
      <c r="AY16" s="689"/>
      <c r="AZ16" s="689"/>
      <c r="BA16" s="689"/>
      <c r="BB16" s="689"/>
      <c r="BC16" s="689"/>
      <c r="BD16" s="689"/>
      <c r="BE16" s="689"/>
      <c r="BF16" s="689"/>
      <c r="BG16" s="689"/>
      <c r="BH16" s="689"/>
      <c r="BI16" s="689"/>
      <c r="BJ16" s="703"/>
      <c r="CG16" s="3"/>
      <c r="CH16" s="3"/>
      <c r="CI16" s="3"/>
      <c r="CJ16" s="3"/>
      <c r="CK16" s="3"/>
      <c r="CL16" s="3"/>
      <c r="CM16" s="3"/>
      <c r="CN16" s="3"/>
      <c r="CO16" s="3"/>
      <c r="CP16" s="3"/>
    </row>
    <row r="17" spans="1:94" ht="18" customHeight="1">
      <c r="A17" s="3"/>
      <c r="B17" s="3"/>
      <c r="C17" s="3"/>
      <c r="D17" s="3"/>
      <c r="E17" s="770"/>
      <c r="F17" s="73"/>
      <c r="G17" s="2"/>
      <c r="J17" s="777"/>
      <c r="K17" s="778"/>
      <c r="L17" s="778"/>
      <c r="M17" s="778"/>
      <c r="N17" s="710"/>
      <c r="O17" s="711"/>
      <c r="P17" s="711"/>
      <c r="Q17" s="712"/>
      <c r="R17" s="691" t="str">
        <f>IF(E16="","",VLOOKUP(E16,野球ねっとCSV貼付!$A$1:$AM$141,9,FALSE))</f>
        <v/>
      </c>
      <c r="S17" s="692"/>
      <c r="T17" s="692"/>
      <c r="U17" s="692"/>
      <c r="V17" s="692"/>
      <c r="W17" s="692"/>
      <c r="X17" s="692"/>
      <c r="Y17" s="692"/>
      <c r="Z17" s="692"/>
      <c r="AA17" s="692"/>
      <c r="AB17" s="692"/>
      <c r="AC17" s="692"/>
      <c r="AD17" s="692"/>
      <c r="AE17" s="692"/>
      <c r="AF17" s="692"/>
      <c r="AG17" s="692"/>
      <c r="AH17" s="693"/>
      <c r="AI17" s="706"/>
      <c r="AJ17" s="708"/>
      <c r="AK17" s="708"/>
      <c r="AL17" s="708"/>
      <c r="AM17" s="708"/>
      <c r="AN17" s="708"/>
      <c r="AO17" s="708"/>
      <c r="AP17" s="708"/>
      <c r="AQ17" s="708"/>
      <c r="AR17" s="708"/>
      <c r="AS17" s="708"/>
      <c r="AT17" s="708"/>
      <c r="AU17" s="708"/>
      <c r="AV17" s="708"/>
      <c r="AW17" s="708"/>
      <c r="AX17" s="708"/>
      <c r="AY17" s="708"/>
      <c r="AZ17" s="708"/>
      <c r="BA17" s="708"/>
      <c r="BB17" s="708"/>
      <c r="BC17" s="708"/>
      <c r="BD17" s="708"/>
      <c r="BE17" s="708"/>
      <c r="BF17" s="708"/>
      <c r="BG17" s="708"/>
      <c r="BH17" s="708"/>
      <c r="BI17" s="708"/>
      <c r="BJ17" s="702"/>
      <c r="CG17" s="3"/>
      <c r="CH17" s="3"/>
      <c r="CI17" s="3"/>
      <c r="CJ17" s="3"/>
      <c r="CK17" s="3"/>
      <c r="CL17" s="3"/>
      <c r="CM17" s="3"/>
      <c r="CN17" s="3"/>
      <c r="CO17" s="3"/>
      <c r="CP17" s="3"/>
    </row>
    <row r="18" spans="1:94" ht="12" customHeight="1">
      <c r="A18" s="3"/>
      <c r="B18" s="3"/>
      <c r="C18" s="3"/>
      <c r="D18" s="3"/>
      <c r="E18" s="770"/>
      <c r="F18" s="73"/>
      <c r="G18" s="2"/>
      <c r="J18" s="782"/>
      <c r="K18" s="783"/>
      <c r="L18" s="783"/>
      <c r="M18" s="783"/>
      <c r="N18" s="669" t="str">
        <f>IF(E18="","",VLOOKUP(E18,野球ねっとCSV貼付!$A$1:$AM$141,30,FALSE))</f>
        <v/>
      </c>
      <c r="O18" s="670"/>
      <c r="P18" s="670"/>
      <c r="Q18" s="671"/>
      <c r="R18" s="694" t="str">
        <f>IF(E18="","",VLOOKUP(E18,野球ねっとCSV貼付!$A$1:$AM$141,10,FALSE))</f>
        <v/>
      </c>
      <c r="S18" s="695"/>
      <c r="T18" s="695"/>
      <c r="U18" s="695"/>
      <c r="V18" s="695"/>
      <c r="W18" s="695"/>
      <c r="X18" s="695"/>
      <c r="Y18" s="695"/>
      <c r="Z18" s="695"/>
      <c r="AA18" s="695"/>
      <c r="AB18" s="695"/>
      <c r="AC18" s="695"/>
      <c r="AD18" s="695"/>
      <c r="AE18" s="695"/>
      <c r="AF18" s="695"/>
      <c r="AG18" s="695"/>
      <c r="AH18" s="696"/>
      <c r="AI18" s="705"/>
      <c r="AJ18" s="689"/>
      <c r="AK18" s="689"/>
      <c r="AL18" s="689"/>
      <c r="AM18" s="689"/>
      <c r="AN18" s="689"/>
      <c r="AO18" s="689"/>
      <c r="AP18" s="689"/>
      <c r="AQ18" s="689"/>
      <c r="AR18" s="689"/>
      <c r="AS18" s="689"/>
      <c r="AT18" s="689"/>
      <c r="AU18" s="689"/>
      <c r="AV18" s="689"/>
      <c r="AW18" s="689"/>
      <c r="AX18" s="689"/>
      <c r="AY18" s="689"/>
      <c r="AZ18" s="689"/>
      <c r="BA18" s="689"/>
      <c r="BB18" s="689"/>
      <c r="BC18" s="689"/>
      <c r="BD18" s="689"/>
      <c r="BE18" s="689"/>
      <c r="BF18" s="689"/>
      <c r="BG18" s="689"/>
      <c r="BH18" s="689"/>
      <c r="BI18" s="689"/>
      <c r="BJ18" s="703"/>
      <c r="CG18" s="3"/>
      <c r="CH18" s="3"/>
      <c r="CI18" s="3"/>
      <c r="CJ18" s="3"/>
      <c r="CK18" s="3"/>
      <c r="CL18" s="3"/>
      <c r="CM18" s="3"/>
      <c r="CN18" s="3"/>
      <c r="CO18" s="3"/>
      <c r="CP18" s="3"/>
    </row>
    <row r="19" spans="1:94" ht="18" customHeight="1" thickBot="1">
      <c r="A19" s="3"/>
      <c r="B19" s="3"/>
      <c r="C19" s="3"/>
      <c r="D19" s="3"/>
      <c r="E19" s="770"/>
      <c r="F19" s="73"/>
      <c r="G19" s="2"/>
      <c r="J19" s="793"/>
      <c r="K19" s="794"/>
      <c r="L19" s="794"/>
      <c r="M19" s="794"/>
      <c r="N19" s="672"/>
      <c r="O19" s="673"/>
      <c r="P19" s="673"/>
      <c r="Q19" s="674"/>
      <c r="R19" s="697" t="str">
        <f>IF(E18="","",VLOOKUP(E18,野球ねっとCSV貼付!$A$1:$AM$141,9,FALSE))</f>
        <v/>
      </c>
      <c r="S19" s="698"/>
      <c r="T19" s="698"/>
      <c r="U19" s="698"/>
      <c r="V19" s="698"/>
      <c r="W19" s="698"/>
      <c r="X19" s="698"/>
      <c r="Y19" s="698"/>
      <c r="Z19" s="698"/>
      <c r="AA19" s="698"/>
      <c r="AB19" s="698"/>
      <c r="AC19" s="698"/>
      <c r="AD19" s="698"/>
      <c r="AE19" s="698"/>
      <c r="AF19" s="698"/>
      <c r="AG19" s="698"/>
      <c r="AH19" s="699"/>
      <c r="AI19" s="735"/>
      <c r="AJ19" s="690"/>
      <c r="AK19" s="690"/>
      <c r="AL19" s="690"/>
      <c r="AM19" s="690"/>
      <c r="AN19" s="690"/>
      <c r="AO19" s="690"/>
      <c r="AP19" s="690"/>
      <c r="AQ19" s="690"/>
      <c r="AR19" s="690"/>
      <c r="AS19" s="690"/>
      <c r="AT19" s="690"/>
      <c r="AU19" s="690"/>
      <c r="AV19" s="690"/>
      <c r="AW19" s="690"/>
      <c r="AX19" s="690"/>
      <c r="AY19" s="690"/>
      <c r="AZ19" s="690"/>
      <c r="BA19" s="690"/>
      <c r="BB19" s="690"/>
      <c r="BC19" s="690"/>
      <c r="BD19" s="690"/>
      <c r="BE19" s="690"/>
      <c r="BF19" s="690"/>
      <c r="BG19" s="690"/>
      <c r="BH19" s="690"/>
      <c r="BI19" s="690"/>
      <c r="BJ19" s="734"/>
      <c r="CG19" s="3"/>
      <c r="CH19" s="3"/>
      <c r="CI19" s="3"/>
      <c r="CJ19" s="3"/>
      <c r="CK19" s="3"/>
      <c r="CL19" s="3"/>
      <c r="CM19" s="3"/>
      <c r="CN19" s="3"/>
      <c r="CO19" s="3"/>
      <c r="CP19" s="3"/>
    </row>
    <row r="20" spans="1:94">
      <c r="A20" s="3"/>
      <c r="B20" s="3"/>
      <c r="C20" s="3"/>
      <c r="D20" s="3"/>
      <c r="E20" s="3"/>
      <c r="F20" s="3"/>
      <c r="G20" s="3"/>
      <c r="CG20" s="3"/>
      <c r="CH20" s="3"/>
      <c r="CI20" s="3"/>
      <c r="CJ20" s="3"/>
      <c r="CK20" s="3"/>
      <c r="CL20" s="3"/>
      <c r="CM20" s="3"/>
      <c r="CN20" s="3"/>
      <c r="CO20" s="3"/>
      <c r="CP20" s="3"/>
    </row>
    <row r="21" spans="1:94" ht="21" customHeight="1" thickBot="1">
      <c r="A21" s="3"/>
      <c r="B21" s="3"/>
      <c r="C21" s="3"/>
      <c r="D21" s="3"/>
      <c r="E21" s="3"/>
      <c r="F21" s="3"/>
      <c r="G21" s="3"/>
      <c r="H21" s="72" t="s">
        <v>69</v>
      </c>
      <c r="I21" s="72"/>
      <c r="CG21" s="3"/>
      <c r="CH21" s="3"/>
      <c r="CI21" s="3"/>
      <c r="CJ21" s="3"/>
      <c r="CK21" s="3"/>
      <c r="CL21" s="3"/>
      <c r="CM21" s="3"/>
      <c r="CN21" s="3"/>
      <c r="CO21" s="3"/>
      <c r="CP21" s="3"/>
    </row>
    <row r="22" spans="1:94" ht="29.1" customHeight="1" thickBot="1">
      <c r="A22" s="3"/>
      <c r="B22" s="3"/>
      <c r="C22" s="3"/>
      <c r="D22" s="3"/>
      <c r="E22" s="74" t="s">
        <v>70</v>
      </c>
      <c r="F22" s="75" t="s">
        <v>75</v>
      </c>
      <c r="G22" s="3"/>
      <c r="J22" s="779" t="s">
        <v>12</v>
      </c>
      <c r="K22" s="780"/>
      <c r="L22" s="780"/>
      <c r="M22" s="781"/>
      <c r="N22" s="718" t="s">
        <v>1</v>
      </c>
      <c r="O22" s="719"/>
      <c r="P22" s="719"/>
      <c r="Q22" s="720"/>
      <c r="R22" s="686" t="s">
        <v>68</v>
      </c>
      <c r="S22" s="687"/>
      <c r="T22" s="687"/>
      <c r="U22" s="687"/>
      <c r="V22" s="687"/>
      <c r="W22" s="687"/>
      <c r="X22" s="688"/>
      <c r="Y22" s="715" t="s">
        <v>66</v>
      </c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7"/>
      <c r="AP22" s="682" t="s">
        <v>67</v>
      </c>
      <c r="AQ22" s="682"/>
      <c r="AR22" s="682"/>
      <c r="AS22" s="682"/>
      <c r="AT22" s="682"/>
      <c r="AU22" s="682"/>
      <c r="AV22" s="682"/>
      <c r="AW22" s="682"/>
      <c r="AX22" s="682"/>
      <c r="AY22" s="682"/>
      <c r="AZ22" s="682"/>
      <c r="BA22" s="715" t="s">
        <v>37</v>
      </c>
      <c r="BB22" s="716"/>
      <c r="BC22" s="716"/>
      <c r="BD22" s="717"/>
      <c r="BE22" s="715" t="s">
        <v>36</v>
      </c>
      <c r="BF22" s="716"/>
      <c r="BG22" s="716"/>
      <c r="BH22" s="717"/>
      <c r="BI22" s="715" t="s">
        <v>213</v>
      </c>
      <c r="BJ22" s="716"/>
      <c r="BK22" s="716"/>
      <c r="BL22" s="716"/>
      <c r="BM22" s="716"/>
      <c r="BN22" s="716"/>
      <c r="BO22" s="716"/>
      <c r="BP22" s="717"/>
      <c r="BQ22" s="683" t="s">
        <v>65</v>
      </c>
      <c r="BR22" s="684"/>
      <c r="BS22" s="684"/>
      <c r="BT22" s="684"/>
      <c r="BU22" s="684"/>
      <c r="BV22" s="684"/>
      <c r="BW22" s="684"/>
      <c r="BX22" s="684"/>
      <c r="BY22" s="684"/>
      <c r="BZ22" s="684"/>
      <c r="CA22" s="684"/>
      <c r="CB22" s="684"/>
      <c r="CC22" s="684"/>
      <c r="CD22" s="685"/>
      <c r="CG22" s="3"/>
      <c r="CH22" s="3"/>
      <c r="CI22" s="3"/>
      <c r="CJ22" s="3"/>
      <c r="CK22" s="3"/>
      <c r="CL22" s="3"/>
      <c r="CM22" s="3"/>
      <c r="CN22" s="3"/>
      <c r="CO22" s="3"/>
      <c r="CP22" s="3"/>
    </row>
    <row r="23" spans="1:94" ht="12" customHeight="1" thickBot="1">
      <c r="A23" s="3"/>
      <c r="B23" s="3"/>
      <c r="C23" s="3"/>
      <c r="D23" s="3"/>
      <c r="E23" s="771"/>
      <c r="F23" s="788"/>
      <c r="G23" s="2"/>
      <c r="J23" s="662" t="str">
        <f>IF(F23="","",F23)</f>
        <v/>
      </c>
      <c r="K23" s="663"/>
      <c r="L23" s="663"/>
      <c r="M23" s="664"/>
      <c r="N23" s="713" t="str">
        <f>IF(E23="","",VLOOKUP(E23,野球ねっとCSV貼付!$A$1:$AM$141,30,FALSE))</f>
        <v/>
      </c>
      <c r="O23" s="713"/>
      <c r="P23" s="713"/>
      <c r="Q23" s="713"/>
      <c r="R23" s="795" t="str">
        <f>IF(E23="","",VLOOKUP(E23,野球ねっとCSV貼付!$A$1:$AM$141,31))</f>
        <v/>
      </c>
      <c r="S23" s="796"/>
      <c r="T23" s="796"/>
      <c r="U23" s="796"/>
      <c r="V23" s="796"/>
      <c r="W23" s="796"/>
      <c r="X23" s="797"/>
      <c r="Y23" s="721" t="str">
        <f>IF(E23="","",VLOOKUP(E23,野球ねっとCSV貼付!$A$1:$AM$141,10,FALSE))</f>
        <v/>
      </c>
      <c r="Z23" s="722"/>
      <c r="AA23" s="722"/>
      <c r="AB23" s="722"/>
      <c r="AC23" s="722"/>
      <c r="AD23" s="722"/>
      <c r="AE23" s="722"/>
      <c r="AF23" s="722"/>
      <c r="AG23" s="722"/>
      <c r="AH23" s="722"/>
      <c r="AI23" s="722"/>
      <c r="AJ23" s="722"/>
      <c r="AK23" s="722"/>
      <c r="AL23" s="722"/>
      <c r="AM23" s="722"/>
      <c r="AN23" s="722"/>
      <c r="AO23" s="723"/>
      <c r="AP23" s="807" t="str">
        <f>IF(E23="","",VLOOKUP(E23,野球ねっとCSV貼付!$A$1:$AM$141,13))</f>
        <v/>
      </c>
      <c r="AQ23" s="808"/>
      <c r="AR23" s="808"/>
      <c r="AS23" s="808"/>
      <c r="AT23" s="808"/>
      <c r="AU23" s="808"/>
      <c r="AV23" s="808"/>
      <c r="AW23" s="808"/>
      <c r="AX23" s="808"/>
      <c r="AY23" s="808"/>
      <c r="AZ23" s="809"/>
      <c r="BA23" s="736" t="str">
        <f>IF(E23="","",VLOOKUP(E23,野球ねっとCSV貼付!$A$1:$AM$141,25,FALSE))</f>
        <v/>
      </c>
      <c r="BB23" s="731"/>
      <c r="BC23" s="731"/>
      <c r="BD23" s="732"/>
      <c r="BE23" s="736" t="str">
        <f>IF(E23="","",VLOOKUP(E23,野球ねっとCSV貼付!$A$1:$AM$141,26,FALSE))</f>
        <v/>
      </c>
      <c r="BF23" s="731"/>
      <c r="BG23" s="731"/>
      <c r="BH23" s="732"/>
      <c r="BI23" s="736" t="str">
        <f>IF(E23="","",VLOOKUP(E23,野球ねっとCSV貼付!$A$1:$AM$141,23,FALSE))</f>
        <v/>
      </c>
      <c r="BJ23" s="731"/>
      <c r="BK23" s="731"/>
      <c r="BL23" s="737"/>
      <c r="BM23" s="730" t="str">
        <f>IF(E23="","",VLOOKUP(E23,野球ねっとCSV貼付!$A$1:$AM$142,24,FALSE))</f>
        <v/>
      </c>
      <c r="BN23" s="731"/>
      <c r="BO23" s="731"/>
      <c r="BP23" s="732"/>
      <c r="BQ23" s="739" t="str">
        <f>IF(E23="","",VLOOKUP(E23,野球ねっとCSV貼付!$A$1:$AM$141,33,FALSE))</f>
        <v/>
      </c>
      <c r="BR23" s="740"/>
      <c r="BS23" s="740"/>
      <c r="BT23" s="740"/>
      <c r="BU23" s="740"/>
      <c r="BV23" s="740"/>
      <c r="BW23" s="740"/>
      <c r="BX23" s="740"/>
      <c r="BY23" s="740"/>
      <c r="BZ23" s="740"/>
      <c r="CA23" s="743"/>
      <c r="CB23" s="743"/>
      <c r="CC23" s="743"/>
      <c r="CD23" s="744"/>
      <c r="CG23" s="3"/>
      <c r="CH23" s="3"/>
      <c r="CI23" s="3"/>
      <c r="CJ23" s="3"/>
      <c r="CK23" s="3"/>
      <c r="CL23" s="3"/>
      <c r="CM23" s="3"/>
      <c r="CN23" s="3"/>
      <c r="CO23" s="3"/>
      <c r="CP23" s="3"/>
    </row>
    <row r="24" spans="1:94" ht="18" customHeight="1">
      <c r="A24" s="3"/>
      <c r="B24" s="3"/>
      <c r="C24" s="3"/>
      <c r="D24" s="3"/>
      <c r="E24" s="771"/>
      <c r="F24" s="789"/>
      <c r="G24" s="2"/>
      <c r="J24" s="790"/>
      <c r="K24" s="791"/>
      <c r="L24" s="791"/>
      <c r="M24" s="792"/>
      <c r="N24" s="714"/>
      <c r="O24" s="714"/>
      <c r="P24" s="714"/>
      <c r="Q24" s="714"/>
      <c r="R24" s="798"/>
      <c r="S24" s="799"/>
      <c r="T24" s="799"/>
      <c r="U24" s="799"/>
      <c r="V24" s="799"/>
      <c r="W24" s="799"/>
      <c r="X24" s="800"/>
      <c r="Y24" s="691" t="str">
        <f>IF(E23="","",VLOOKUP(E23,野球ねっとCSV貼付!$A$1:$AM$141,9))</f>
        <v/>
      </c>
      <c r="Z24" s="692"/>
      <c r="AA24" s="692"/>
      <c r="AB24" s="692"/>
      <c r="AC24" s="692"/>
      <c r="AD24" s="692"/>
      <c r="AE24" s="692"/>
      <c r="AF24" s="692"/>
      <c r="AG24" s="692"/>
      <c r="AH24" s="692"/>
      <c r="AI24" s="692"/>
      <c r="AJ24" s="692"/>
      <c r="AK24" s="692"/>
      <c r="AL24" s="692"/>
      <c r="AM24" s="692"/>
      <c r="AN24" s="692"/>
      <c r="AO24" s="693"/>
      <c r="AP24" s="810"/>
      <c r="AQ24" s="811"/>
      <c r="AR24" s="811"/>
      <c r="AS24" s="811"/>
      <c r="AT24" s="811"/>
      <c r="AU24" s="811"/>
      <c r="AV24" s="811"/>
      <c r="AW24" s="811"/>
      <c r="AX24" s="811"/>
      <c r="AY24" s="811"/>
      <c r="AZ24" s="812"/>
      <c r="BA24" s="727"/>
      <c r="BB24" s="728"/>
      <c r="BC24" s="728"/>
      <c r="BD24" s="729"/>
      <c r="BE24" s="727"/>
      <c r="BF24" s="728"/>
      <c r="BG24" s="728"/>
      <c r="BH24" s="729"/>
      <c r="BI24" s="727"/>
      <c r="BJ24" s="728"/>
      <c r="BK24" s="728"/>
      <c r="BL24" s="738"/>
      <c r="BM24" s="733"/>
      <c r="BN24" s="728"/>
      <c r="BO24" s="728"/>
      <c r="BP24" s="729"/>
      <c r="BQ24" s="741"/>
      <c r="BR24" s="742"/>
      <c r="BS24" s="742"/>
      <c r="BT24" s="742"/>
      <c r="BU24" s="742"/>
      <c r="BV24" s="742"/>
      <c r="BW24" s="742"/>
      <c r="BX24" s="742"/>
      <c r="BY24" s="742"/>
      <c r="BZ24" s="742"/>
      <c r="CA24" s="745"/>
      <c r="CB24" s="745"/>
      <c r="CC24" s="745"/>
      <c r="CD24" s="746"/>
      <c r="CG24" s="3"/>
      <c r="CH24" s="3"/>
      <c r="CI24" s="3"/>
      <c r="CJ24" s="3"/>
      <c r="CK24" s="3"/>
      <c r="CL24" s="3"/>
      <c r="CM24" s="3"/>
      <c r="CN24" s="3"/>
      <c r="CO24" s="3"/>
      <c r="CP24" s="3"/>
    </row>
    <row r="25" spans="1:94" ht="12" customHeight="1" thickBot="1">
      <c r="A25" s="3"/>
      <c r="B25" s="3"/>
      <c r="C25" s="3"/>
      <c r="D25" s="3"/>
      <c r="E25" s="771"/>
      <c r="F25" s="788"/>
      <c r="G25" s="2"/>
      <c r="J25" s="659" t="str">
        <f>IF(F25="","",F25)</f>
        <v/>
      </c>
      <c r="K25" s="660"/>
      <c r="L25" s="660"/>
      <c r="M25" s="661"/>
      <c r="N25" s="669" t="str">
        <f>IF(E25="","",VLOOKUP(E25,野球ねっとCSV貼付!$A$1:$AM$141,30,FALSE))</f>
        <v/>
      </c>
      <c r="O25" s="670"/>
      <c r="P25" s="670"/>
      <c r="Q25" s="671"/>
      <c r="R25" s="801" t="str">
        <f>IF(E25="","",VLOOKUP(E25,野球ねっとCSV貼付!$A$1:$AM$141,31))</f>
        <v/>
      </c>
      <c r="S25" s="802"/>
      <c r="T25" s="802"/>
      <c r="U25" s="802"/>
      <c r="V25" s="802"/>
      <c r="W25" s="802"/>
      <c r="X25" s="803"/>
      <c r="Y25" s="755" t="str">
        <f>IF(E25="","",VLOOKUP(E25,野球ねっとCSV貼付!$A$1:$AM$141,10,FALSE))</f>
        <v/>
      </c>
      <c r="Z25" s="756"/>
      <c r="AA25" s="756"/>
      <c r="AB25" s="756"/>
      <c r="AC25" s="756"/>
      <c r="AD25" s="756"/>
      <c r="AE25" s="756"/>
      <c r="AF25" s="756"/>
      <c r="AG25" s="756"/>
      <c r="AH25" s="756"/>
      <c r="AI25" s="756"/>
      <c r="AJ25" s="756"/>
      <c r="AK25" s="756"/>
      <c r="AL25" s="756"/>
      <c r="AM25" s="756"/>
      <c r="AN25" s="756"/>
      <c r="AO25" s="757"/>
      <c r="AP25" s="813" t="str">
        <f>IF(E25="","",VLOOKUP(E25,野球ねっとCSV貼付!$A$1:$AM$141,13))</f>
        <v/>
      </c>
      <c r="AQ25" s="814"/>
      <c r="AR25" s="814"/>
      <c r="AS25" s="814"/>
      <c r="AT25" s="814"/>
      <c r="AU25" s="814"/>
      <c r="AV25" s="814"/>
      <c r="AW25" s="814"/>
      <c r="AX25" s="814"/>
      <c r="AY25" s="814"/>
      <c r="AZ25" s="815"/>
      <c r="BA25" s="675" t="str">
        <f>IF(E25="","",VLOOKUP(E25,野球ねっとCSV貼付!$A$1:$AM$141,25,FALSE))</f>
        <v/>
      </c>
      <c r="BB25" s="676"/>
      <c r="BC25" s="676"/>
      <c r="BD25" s="677"/>
      <c r="BE25" s="675" t="str">
        <f>IF(E25="","",VLOOKUP(E25,野球ねっとCSV貼付!$A$1:$AM$141,26,FALSE))</f>
        <v/>
      </c>
      <c r="BF25" s="676"/>
      <c r="BG25" s="676"/>
      <c r="BH25" s="677"/>
      <c r="BI25" s="766" t="str">
        <f>IF(E25="","",VLOOKUP(E25,野球ねっとCSV貼付!$A$1:$AM$141,23,FALSE))</f>
        <v/>
      </c>
      <c r="BJ25" s="764"/>
      <c r="BK25" s="764"/>
      <c r="BL25" s="767"/>
      <c r="BM25" s="763" t="str">
        <f>IF(E25="","",VLOOKUP(E25,野球ねっとCSV貼付!$A$1:$AM$142,24,FALSE))</f>
        <v/>
      </c>
      <c r="BN25" s="764"/>
      <c r="BO25" s="764"/>
      <c r="BP25" s="765"/>
      <c r="BQ25" s="747" t="str">
        <f>IF(E25="","",VLOOKUP(E25,野球ねっとCSV貼付!$A$1:$AM$141,33,FALSE))</f>
        <v/>
      </c>
      <c r="BR25" s="748"/>
      <c r="BS25" s="748"/>
      <c r="BT25" s="748"/>
      <c r="BU25" s="748"/>
      <c r="BV25" s="748"/>
      <c r="BW25" s="748"/>
      <c r="BX25" s="748"/>
      <c r="BY25" s="748"/>
      <c r="BZ25" s="748"/>
      <c r="CA25" s="751"/>
      <c r="CB25" s="751"/>
      <c r="CC25" s="751"/>
      <c r="CD25" s="752"/>
      <c r="CG25" s="3"/>
      <c r="CH25" s="3"/>
      <c r="CI25" s="3"/>
      <c r="CJ25" s="3"/>
      <c r="CK25" s="3"/>
      <c r="CL25" s="3"/>
      <c r="CM25" s="3"/>
      <c r="CN25" s="3"/>
      <c r="CO25" s="3"/>
      <c r="CP25" s="3"/>
    </row>
    <row r="26" spans="1:94" ht="18" customHeight="1">
      <c r="A26" s="3"/>
      <c r="B26" s="3"/>
      <c r="C26" s="3"/>
      <c r="D26" s="3"/>
      <c r="E26" s="771"/>
      <c r="F26" s="789"/>
      <c r="G26" s="2"/>
      <c r="J26" s="784"/>
      <c r="K26" s="785"/>
      <c r="L26" s="785"/>
      <c r="M26" s="786"/>
      <c r="N26" s="710"/>
      <c r="O26" s="711"/>
      <c r="P26" s="711"/>
      <c r="Q26" s="712"/>
      <c r="R26" s="798"/>
      <c r="S26" s="799"/>
      <c r="T26" s="799"/>
      <c r="U26" s="799"/>
      <c r="V26" s="799"/>
      <c r="W26" s="799"/>
      <c r="X26" s="800"/>
      <c r="Y26" s="691" t="str">
        <f>IF(E25="","",VLOOKUP(E25,野球ねっとCSV貼付!$A$1:$AM$141,9))</f>
        <v/>
      </c>
      <c r="Z26" s="692"/>
      <c r="AA26" s="692"/>
      <c r="AB26" s="692"/>
      <c r="AC26" s="692"/>
      <c r="AD26" s="692"/>
      <c r="AE26" s="692"/>
      <c r="AF26" s="692"/>
      <c r="AG26" s="692"/>
      <c r="AH26" s="692"/>
      <c r="AI26" s="692"/>
      <c r="AJ26" s="692"/>
      <c r="AK26" s="692"/>
      <c r="AL26" s="692"/>
      <c r="AM26" s="692"/>
      <c r="AN26" s="692"/>
      <c r="AO26" s="693"/>
      <c r="AP26" s="810"/>
      <c r="AQ26" s="811"/>
      <c r="AR26" s="811"/>
      <c r="AS26" s="811"/>
      <c r="AT26" s="811"/>
      <c r="AU26" s="811"/>
      <c r="AV26" s="811"/>
      <c r="AW26" s="811"/>
      <c r="AX26" s="811"/>
      <c r="AY26" s="811"/>
      <c r="AZ26" s="812"/>
      <c r="BA26" s="727"/>
      <c r="BB26" s="728"/>
      <c r="BC26" s="728"/>
      <c r="BD26" s="729"/>
      <c r="BE26" s="727"/>
      <c r="BF26" s="728"/>
      <c r="BG26" s="728"/>
      <c r="BH26" s="729"/>
      <c r="BI26" s="727"/>
      <c r="BJ26" s="728"/>
      <c r="BK26" s="728"/>
      <c r="BL26" s="738"/>
      <c r="BM26" s="733"/>
      <c r="BN26" s="728"/>
      <c r="BO26" s="728"/>
      <c r="BP26" s="729"/>
      <c r="BQ26" s="741"/>
      <c r="BR26" s="742"/>
      <c r="BS26" s="742"/>
      <c r="BT26" s="742"/>
      <c r="BU26" s="742"/>
      <c r="BV26" s="742"/>
      <c r="BW26" s="742"/>
      <c r="BX26" s="742"/>
      <c r="BY26" s="742"/>
      <c r="BZ26" s="742"/>
      <c r="CA26" s="745"/>
      <c r="CB26" s="745"/>
      <c r="CC26" s="745"/>
      <c r="CD26" s="746"/>
      <c r="CG26" s="3"/>
      <c r="CH26" s="3"/>
      <c r="CI26" s="3"/>
      <c r="CJ26" s="3"/>
      <c r="CK26" s="3"/>
      <c r="CL26" s="3"/>
      <c r="CM26" s="3"/>
      <c r="CN26" s="3"/>
      <c r="CO26" s="3"/>
      <c r="CP26" s="3"/>
    </row>
    <row r="27" spans="1:94" ht="12" customHeight="1" thickBot="1">
      <c r="A27" s="3"/>
      <c r="B27" s="3"/>
      <c r="C27" s="3"/>
      <c r="D27" s="3"/>
      <c r="E27" s="771"/>
      <c r="F27" s="788"/>
      <c r="G27" s="2"/>
      <c r="J27" s="659" t="str">
        <f>IF(F27="","",F27)</f>
        <v/>
      </c>
      <c r="K27" s="660"/>
      <c r="L27" s="660"/>
      <c r="M27" s="661"/>
      <c r="N27" s="669" t="str">
        <f>IF(E27="","",VLOOKUP(E27,野球ねっとCSV貼付!$A$1:$AM$141,30,FALSE))</f>
        <v/>
      </c>
      <c r="O27" s="670"/>
      <c r="P27" s="670"/>
      <c r="Q27" s="671"/>
      <c r="R27" s="801" t="str">
        <f>IF(E27="","",VLOOKUP(E27,野球ねっとCSV貼付!$A$1:$AM$141,31))</f>
        <v/>
      </c>
      <c r="S27" s="802"/>
      <c r="T27" s="802"/>
      <c r="U27" s="802"/>
      <c r="V27" s="802"/>
      <c r="W27" s="802"/>
      <c r="X27" s="803"/>
      <c r="Y27" s="755" t="str">
        <f>IF(E27="","",VLOOKUP(E27,野球ねっとCSV貼付!$A$1:$AM$141,10,FALSE))</f>
        <v/>
      </c>
      <c r="Z27" s="756"/>
      <c r="AA27" s="756"/>
      <c r="AB27" s="756"/>
      <c r="AC27" s="756"/>
      <c r="AD27" s="756"/>
      <c r="AE27" s="756"/>
      <c r="AF27" s="756"/>
      <c r="AG27" s="756"/>
      <c r="AH27" s="756"/>
      <c r="AI27" s="756"/>
      <c r="AJ27" s="756"/>
      <c r="AK27" s="756"/>
      <c r="AL27" s="756"/>
      <c r="AM27" s="756"/>
      <c r="AN27" s="756"/>
      <c r="AO27" s="757"/>
      <c r="AP27" s="813" t="str">
        <f>IF(E27="","",VLOOKUP(E27,野球ねっとCSV貼付!$A$1:$AM$141,13))</f>
        <v/>
      </c>
      <c r="AQ27" s="814"/>
      <c r="AR27" s="814"/>
      <c r="AS27" s="814"/>
      <c r="AT27" s="814"/>
      <c r="AU27" s="814"/>
      <c r="AV27" s="814"/>
      <c r="AW27" s="814"/>
      <c r="AX27" s="814"/>
      <c r="AY27" s="814"/>
      <c r="AZ27" s="815"/>
      <c r="BA27" s="675" t="str">
        <f>IF(E27="","",VLOOKUP(E27,野球ねっとCSV貼付!$A$1:$AM$141,25,FALSE))</f>
        <v/>
      </c>
      <c r="BB27" s="676"/>
      <c r="BC27" s="676"/>
      <c r="BD27" s="677"/>
      <c r="BE27" s="675" t="str">
        <f>IF(E27="","",VLOOKUP(E27,野球ねっとCSV貼付!$A$1:$AM$141,26,FALSE))</f>
        <v/>
      </c>
      <c r="BF27" s="676"/>
      <c r="BG27" s="676"/>
      <c r="BH27" s="677"/>
      <c r="BI27" s="766" t="str">
        <f>IF(E27="","",VLOOKUP(E27,野球ねっとCSV貼付!$A$1:$AM$141,23,FALSE))</f>
        <v/>
      </c>
      <c r="BJ27" s="764"/>
      <c r="BK27" s="764"/>
      <c r="BL27" s="767"/>
      <c r="BM27" s="763" t="str">
        <f>IF(E27="","",VLOOKUP(E27,野球ねっとCSV貼付!$A$1:$AM$142,24,FALSE))</f>
        <v/>
      </c>
      <c r="BN27" s="764"/>
      <c r="BO27" s="764"/>
      <c r="BP27" s="765"/>
      <c r="BQ27" s="747" t="str">
        <f>IF(E27="","",VLOOKUP(E27,野球ねっとCSV貼付!$A$1:$AM$141,33,FALSE))</f>
        <v/>
      </c>
      <c r="BR27" s="748"/>
      <c r="BS27" s="748"/>
      <c r="BT27" s="748"/>
      <c r="BU27" s="748"/>
      <c r="BV27" s="748"/>
      <c r="BW27" s="748"/>
      <c r="BX27" s="748"/>
      <c r="BY27" s="748"/>
      <c r="BZ27" s="748"/>
      <c r="CA27" s="751"/>
      <c r="CB27" s="751"/>
      <c r="CC27" s="751"/>
      <c r="CD27" s="752"/>
      <c r="CG27" s="3"/>
      <c r="CH27" s="3"/>
      <c r="CI27" s="3"/>
      <c r="CJ27" s="3"/>
      <c r="CK27" s="3"/>
      <c r="CL27" s="3"/>
      <c r="CM27" s="3"/>
      <c r="CN27" s="3"/>
      <c r="CO27" s="3"/>
      <c r="CP27" s="3"/>
    </row>
    <row r="28" spans="1:94" ht="18" customHeight="1">
      <c r="A28" s="3"/>
      <c r="B28" s="3"/>
      <c r="C28" s="3"/>
      <c r="D28" s="3"/>
      <c r="E28" s="771"/>
      <c r="F28" s="789"/>
      <c r="G28" s="2"/>
      <c r="J28" s="784"/>
      <c r="K28" s="785"/>
      <c r="L28" s="785"/>
      <c r="M28" s="786"/>
      <c r="N28" s="710"/>
      <c r="O28" s="711"/>
      <c r="P28" s="711"/>
      <c r="Q28" s="712"/>
      <c r="R28" s="798"/>
      <c r="S28" s="799"/>
      <c r="T28" s="799"/>
      <c r="U28" s="799"/>
      <c r="V28" s="799"/>
      <c r="W28" s="799"/>
      <c r="X28" s="800"/>
      <c r="Y28" s="691" t="str">
        <f>IF(E27="","",VLOOKUP(E27,野球ねっとCSV貼付!$A$1:$AM$141,9))</f>
        <v/>
      </c>
      <c r="Z28" s="692"/>
      <c r="AA28" s="692"/>
      <c r="AB28" s="692"/>
      <c r="AC28" s="692"/>
      <c r="AD28" s="692"/>
      <c r="AE28" s="692"/>
      <c r="AF28" s="692"/>
      <c r="AG28" s="692"/>
      <c r="AH28" s="692"/>
      <c r="AI28" s="692"/>
      <c r="AJ28" s="692"/>
      <c r="AK28" s="692"/>
      <c r="AL28" s="692"/>
      <c r="AM28" s="692"/>
      <c r="AN28" s="692"/>
      <c r="AO28" s="693"/>
      <c r="AP28" s="810"/>
      <c r="AQ28" s="811"/>
      <c r="AR28" s="811"/>
      <c r="AS28" s="811"/>
      <c r="AT28" s="811"/>
      <c r="AU28" s="811"/>
      <c r="AV28" s="811"/>
      <c r="AW28" s="811"/>
      <c r="AX28" s="811"/>
      <c r="AY28" s="811"/>
      <c r="AZ28" s="812"/>
      <c r="BA28" s="727"/>
      <c r="BB28" s="728"/>
      <c r="BC28" s="728"/>
      <c r="BD28" s="729"/>
      <c r="BE28" s="727"/>
      <c r="BF28" s="728"/>
      <c r="BG28" s="728"/>
      <c r="BH28" s="729"/>
      <c r="BI28" s="766"/>
      <c r="BJ28" s="764"/>
      <c r="BK28" s="764"/>
      <c r="BL28" s="767"/>
      <c r="BM28" s="733"/>
      <c r="BN28" s="728"/>
      <c r="BO28" s="728"/>
      <c r="BP28" s="729"/>
      <c r="BQ28" s="741"/>
      <c r="BR28" s="742"/>
      <c r="BS28" s="742"/>
      <c r="BT28" s="742"/>
      <c r="BU28" s="742"/>
      <c r="BV28" s="742"/>
      <c r="BW28" s="742"/>
      <c r="BX28" s="742"/>
      <c r="BY28" s="742"/>
      <c r="BZ28" s="742"/>
      <c r="CA28" s="745"/>
      <c r="CB28" s="745"/>
      <c r="CC28" s="745"/>
      <c r="CD28" s="746"/>
      <c r="CG28" s="3"/>
      <c r="CH28" s="3"/>
      <c r="CI28" s="3"/>
      <c r="CJ28" s="3"/>
      <c r="CK28" s="3"/>
      <c r="CL28" s="3"/>
      <c r="CM28" s="3"/>
      <c r="CN28" s="3"/>
      <c r="CO28" s="3"/>
      <c r="CP28" s="3"/>
    </row>
    <row r="29" spans="1:94" ht="12" customHeight="1" thickBot="1">
      <c r="A29" s="3"/>
      <c r="B29" s="3"/>
      <c r="C29" s="3"/>
      <c r="D29" s="3"/>
      <c r="E29" s="771"/>
      <c r="F29" s="788"/>
      <c r="G29" s="2"/>
      <c r="J29" s="659" t="str">
        <f>IF(F29="","",F29)</f>
        <v/>
      </c>
      <c r="K29" s="660"/>
      <c r="L29" s="660"/>
      <c r="M29" s="661"/>
      <c r="N29" s="669" t="str">
        <f>IF(E29="","",VLOOKUP(E29,野球ねっとCSV貼付!$A$1:$AM$141,30,FALSE))</f>
        <v/>
      </c>
      <c r="O29" s="670"/>
      <c r="P29" s="670"/>
      <c r="Q29" s="671"/>
      <c r="R29" s="801" t="str">
        <f>IF(E29="","",VLOOKUP(E29,野球ねっとCSV貼付!$A$1:$AM$141,31))</f>
        <v/>
      </c>
      <c r="S29" s="802"/>
      <c r="T29" s="802"/>
      <c r="U29" s="802"/>
      <c r="V29" s="802"/>
      <c r="W29" s="802"/>
      <c r="X29" s="803"/>
      <c r="Y29" s="755" t="str">
        <f>IF(E29="","",VLOOKUP(E29,野球ねっとCSV貼付!$A$1:$AM$141,10,FALSE))</f>
        <v/>
      </c>
      <c r="Z29" s="756"/>
      <c r="AA29" s="756"/>
      <c r="AB29" s="756"/>
      <c r="AC29" s="756"/>
      <c r="AD29" s="756"/>
      <c r="AE29" s="756"/>
      <c r="AF29" s="756"/>
      <c r="AG29" s="756"/>
      <c r="AH29" s="756"/>
      <c r="AI29" s="756"/>
      <c r="AJ29" s="756"/>
      <c r="AK29" s="756"/>
      <c r="AL29" s="756"/>
      <c r="AM29" s="756"/>
      <c r="AN29" s="756"/>
      <c r="AO29" s="757"/>
      <c r="AP29" s="813" t="str">
        <f>IF(E29="","",VLOOKUP(E29,野球ねっとCSV貼付!$A$1:$AM$141,13))</f>
        <v/>
      </c>
      <c r="AQ29" s="814"/>
      <c r="AR29" s="814"/>
      <c r="AS29" s="814"/>
      <c r="AT29" s="814"/>
      <c r="AU29" s="814"/>
      <c r="AV29" s="814"/>
      <c r="AW29" s="814"/>
      <c r="AX29" s="814"/>
      <c r="AY29" s="814"/>
      <c r="AZ29" s="815"/>
      <c r="BA29" s="675" t="str">
        <f>IF(E29="","",VLOOKUP(E29,野球ねっとCSV貼付!$A$1:$AM$141,25,FALSE))</f>
        <v/>
      </c>
      <c r="BB29" s="676"/>
      <c r="BC29" s="676"/>
      <c r="BD29" s="677"/>
      <c r="BE29" s="675" t="str">
        <f>IF(E29="","",VLOOKUP(E29,野球ねっとCSV貼付!$A$1:$AM$141,26,FALSE))</f>
        <v/>
      </c>
      <c r="BF29" s="676"/>
      <c r="BG29" s="676"/>
      <c r="BH29" s="677"/>
      <c r="BI29" s="675" t="str">
        <f>IF(E29="","",VLOOKUP(E29,野球ねっとCSV貼付!$A$1:$AM$141,23,FALSE))</f>
        <v/>
      </c>
      <c r="BJ29" s="676"/>
      <c r="BK29" s="676"/>
      <c r="BL29" s="761"/>
      <c r="BM29" s="759" t="str">
        <f>IF(E29="","",VLOOKUP(E29,野球ねっとCSV貼付!$A$1:$AM$142,24,FALSE))</f>
        <v/>
      </c>
      <c r="BN29" s="676"/>
      <c r="BO29" s="676"/>
      <c r="BP29" s="677"/>
      <c r="BQ29" s="747" t="str">
        <f>IF(E29="","",VLOOKUP(E29,野球ねっとCSV貼付!$A$1:$AM$141,33,FALSE))</f>
        <v/>
      </c>
      <c r="BR29" s="748"/>
      <c r="BS29" s="748"/>
      <c r="BT29" s="748"/>
      <c r="BU29" s="748"/>
      <c r="BV29" s="748"/>
      <c r="BW29" s="748"/>
      <c r="BX29" s="748"/>
      <c r="BY29" s="748"/>
      <c r="BZ29" s="748"/>
      <c r="CA29" s="751"/>
      <c r="CB29" s="751"/>
      <c r="CC29" s="751"/>
      <c r="CD29" s="752"/>
      <c r="CG29" s="3"/>
      <c r="CH29" s="3"/>
      <c r="CI29" s="3"/>
      <c r="CJ29" s="3"/>
      <c r="CK29" s="3"/>
      <c r="CL29" s="3"/>
      <c r="CM29" s="3"/>
      <c r="CN29" s="3"/>
      <c r="CO29" s="3"/>
      <c r="CP29" s="3"/>
    </row>
    <row r="30" spans="1:94" ht="18" customHeight="1" thickBot="1">
      <c r="A30" s="3"/>
      <c r="B30" s="3"/>
      <c r="C30" s="3"/>
      <c r="D30" s="3"/>
      <c r="E30" s="771"/>
      <c r="F30" s="789"/>
      <c r="G30" s="2"/>
      <c r="J30" s="662"/>
      <c r="K30" s="663"/>
      <c r="L30" s="663"/>
      <c r="M30" s="664"/>
      <c r="N30" s="672"/>
      <c r="O30" s="673"/>
      <c r="P30" s="673"/>
      <c r="Q30" s="674"/>
      <c r="R30" s="804"/>
      <c r="S30" s="805"/>
      <c r="T30" s="805"/>
      <c r="U30" s="805"/>
      <c r="V30" s="805"/>
      <c r="W30" s="805"/>
      <c r="X30" s="806"/>
      <c r="Y30" s="697" t="str">
        <f>IF(E29="","",VLOOKUP(E29,野球ねっとCSV貼付!$A$1:$AM$141,9))</f>
        <v/>
      </c>
      <c r="Z30" s="698"/>
      <c r="AA30" s="698"/>
      <c r="AB30" s="698"/>
      <c r="AC30" s="698"/>
      <c r="AD30" s="698"/>
      <c r="AE30" s="698"/>
      <c r="AF30" s="698"/>
      <c r="AG30" s="698"/>
      <c r="AH30" s="698"/>
      <c r="AI30" s="698"/>
      <c r="AJ30" s="698"/>
      <c r="AK30" s="698"/>
      <c r="AL30" s="698"/>
      <c r="AM30" s="698"/>
      <c r="AN30" s="698"/>
      <c r="AO30" s="699"/>
      <c r="AP30" s="816"/>
      <c r="AQ30" s="817"/>
      <c r="AR30" s="817"/>
      <c r="AS30" s="817"/>
      <c r="AT30" s="817"/>
      <c r="AU30" s="817"/>
      <c r="AV30" s="817"/>
      <c r="AW30" s="817"/>
      <c r="AX30" s="817"/>
      <c r="AY30" s="817"/>
      <c r="AZ30" s="818"/>
      <c r="BA30" s="678"/>
      <c r="BB30" s="679"/>
      <c r="BC30" s="679"/>
      <c r="BD30" s="680"/>
      <c r="BE30" s="678"/>
      <c r="BF30" s="679"/>
      <c r="BG30" s="679"/>
      <c r="BH30" s="680"/>
      <c r="BI30" s="678"/>
      <c r="BJ30" s="679"/>
      <c r="BK30" s="679"/>
      <c r="BL30" s="762"/>
      <c r="BM30" s="760"/>
      <c r="BN30" s="679"/>
      <c r="BO30" s="679"/>
      <c r="BP30" s="680"/>
      <c r="BQ30" s="749"/>
      <c r="BR30" s="750"/>
      <c r="BS30" s="750"/>
      <c r="BT30" s="750"/>
      <c r="BU30" s="750"/>
      <c r="BV30" s="750"/>
      <c r="BW30" s="750"/>
      <c r="BX30" s="750"/>
      <c r="BY30" s="750"/>
      <c r="BZ30" s="750"/>
      <c r="CA30" s="753"/>
      <c r="CB30" s="753"/>
      <c r="CC30" s="753"/>
      <c r="CD30" s="754"/>
      <c r="CG30" s="3"/>
      <c r="CH30" s="3"/>
      <c r="CI30" s="3"/>
      <c r="CJ30" s="3"/>
      <c r="CK30" s="3"/>
      <c r="CL30" s="3"/>
      <c r="CM30" s="3"/>
      <c r="CN30" s="3"/>
      <c r="CO30" s="3"/>
      <c r="CP30" s="3"/>
    </row>
    <row r="31" spans="1:94" ht="12" customHeight="1">
      <c r="A31" s="3"/>
      <c r="B31" s="3"/>
      <c r="C31" s="3"/>
      <c r="D31" s="3"/>
      <c r="E31" s="3"/>
      <c r="F31" s="3"/>
      <c r="G31" s="3"/>
      <c r="CG31" s="3"/>
      <c r="CH31" s="3"/>
      <c r="CI31" s="3"/>
      <c r="CJ31" s="3"/>
      <c r="CK31" s="3"/>
      <c r="CL31" s="3"/>
      <c r="CM31" s="3"/>
      <c r="CN31" s="3"/>
      <c r="CO31" s="3"/>
      <c r="CP31" s="3"/>
    </row>
    <row r="32" spans="1:94" ht="12" customHeight="1">
      <c r="A32" s="3"/>
      <c r="B32" s="3"/>
      <c r="C32" s="3"/>
      <c r="D32" s="3"/>
      <c r="E32" s="3"/>
      <c r="F32" s="3"/>
      <c r="G32" s="3"/>
      <c r="CG32" s="3"/>
      <c r="CH32" s="3"/>
      <c r="CI32" s="3"/>
      <c r="CJ32" s="3"/>
      <c r="CK32" s="3"/>
      <c r="CL32" s="3"/>
      <c r="CM32" s="3"/>
      <c r="CN32" s="3"/>
      <c r="CO32" s="3"/>
      <c r="CP32" s="3"/>
    </row>
    <row r="33" spans="1:94" ht="21" customHeight="1">
      <c r="A33" s="3"/>
      <c r="B33" s="3"/>
      <c r="C33" s="3"/>
      <c r="D33" s="3"/>
      <c r="E33" s="654" t="s">
        <v>72</v>
      </c>
      <c r="F33" s="654"/>
      <c r="G33" s="3"/>
      <c r="J33" t="s">
        <v>71</v>
      </c>
      <c r="CG33" s="3"/>
      <c r="CH33" s="3"/>
      <c r="CI33" s="3"/>
      <c r="CJ33" s="3"/>
      <c r="CK33" s="3"/>
      <c r="CL33" s="3"/>
      <c r="CM33" s="3"/>
      <c r="CN33" s="3"/>
      <c r="CO33" s="3"/>
      <c r="CP33" s="3"/>
    </row>
    <row r="34" spans="1:94" ht="9.9" customHeight="1">
      <c r="A34" s="3"/>
      <c r="B34" s="3"/>
      <c r="C34" s="3"/>
      <c r="D34" s="3"/>
      <c r="E34" s="787" t="s">
        <v>73</v>
      </c>
      <c r="F34" s="773"/>
      <c r="G34" s="3"/>
      <c r="CG34" s="3"/>
      <c r="CH34" s="3"/>
      <c r="CI34" s="3"/>
      <c r="CJ34" s="3"/>
      <c r="CK34" s="3"/>
      <c r="CL34" s="3"/>
      <c r="CM34" s="3"/>
      <c r="CN34" s="3"/>
      <c r="CO34" s="3"/>
      <c r="CP34" s="3"/>
    </row>
    <row r="35" spans="1:94" ht="18" customHeight="1">
      <c r="A35" s="3"/>
      <c r="B35" s="3"/>
      <c r="C35" s="3"/>
      <c r="D35" s="3"/>
      <c r="E35" s="787"/>
      <c r="F35" s="773"/>
      <c r="G35" s="3"/>
      <c r="N35" s="76"/>
      <c r="P35" s="666">
        <f ca="1">TODAY()</f>
        <v>45453</v>
      </c>
      <c r="Q35" s="666"/>
      <c r="R35" s="666"/>
      <c r="S35" s="666"/>
      <c r="T35" s="666"/>
      <c r="U35" s="666"/>
      <c r="V35" s="77"/>
      <c r="W35" s="655" t="s">
        <v>2</v>
      </c>
      <c r="X35" s="655"/>
      <c r="Y35" s="774" t="str">
        <f>IF(F34="","",F34)</f>
        <v/>
      </c>
      <c r="Z35" s="774"/>
      <c r="AA35" s="774"/>
      <c r="AB35" s="774"/>
      <c r="AC35" s="655" t="s">
        <v>3</v>
      </c>
      <c r="AD35" s="655"/>
      <c r="AE35" s="774" t="str">
        <f>IF(F36="","",F36)</f>
        <v/>
      </c>
      <c r="AF35" s="774"/>
      <c r="AG35" s="774"/>
      <c r="AH35" s="774"/>
      <c r="AI35" s="655" t="s">
        <v>4</v>
      </c>
      <c r="AJ35" s="655"/>
      <c r="AK35" s="42"/>
      <c r="CG35" s="3"/>
      <c r="CH35" s="3"/>
      <c r="CI35" s="3"/>
      <c r="CJ35" s="3"/>
      <c r="CK35" s="3"/>
      <c r="CL35" s="3"/>
      <c r="CM35" s="3"/>
      <c r="CN35" s="3"/>
      <c r="CO35" s="3"/>
      <c r="CP35" s="3"/>
    </row>
    <row r="36" spans="1:94" ht="9.9" customHeight="1">
      <c r="A36" s="3"/>
      <c r="B36" s="3"/>
      <c r="C36" s="3"/>
      <c r="D36" s="3"/>
      <c r="E36" s="787" t="s">
        <v>74</v>
      </c>
      <c r="F36" s="773"/>
      <c r="G36" s="3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 t="s">
        <v>38</v>
      </c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94" ht="21" customHeight="1">
      <c r="A37" s="3"/>
      <c r="B37" s="3"/>
      <c r="C37" s="3"/>
      <c r="D37" s="3"/>
      <c r="E37" s="787"/>
      <c r="F37" s="773"/>
      <c r="G37" s="3"/>
      <c r="N37" s="667" t="s">
        <v>39</v>
      </c>
      <c r="O37" s="667"/>
      <c r="P37" s="667"/>
      <c r="Q37" s="667"/>
      <c r="R37" s="667"/>
      <c r="S37" s="667"/>
      <c r="T37" s="667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668"/>
      <c r="AS37" s="668"/>
      <c r="AT37" s="668"/>
      <c r="AU37" s="668"/>
      <c r="AV37" s="668"/>
      <c r="AW37" s="668"/>
      <c r="AX37" s="668"/>
      <c r="AY37" s="668"/>
      <c r="AZ37" s="668"/>
      <c r="BA37" s="668"/>
      <c r="BB37" s="668"/>
      <c r="BC37" s="668"/>
      <c r="BD37" s="668"/>
      <c r="BE37" s="668"/>
      <c r="BF37" s="668"/>
      <c r="BG37" s="668"/>
      <c r="BH37" s="668"/>
      <c r="BI37" s="668"/>
      <c r="BJ37" s="668"/>
      <c r="BK37" s="668"/>
      <c r="BL37" s="668"/>
      <c r="BM37" s="668"/>
      <c r="BN37" s="668"/>
      <c r="BO37" s="668"/>
      <c r="BP37" s="668"/>
      <c r="BQ37" s="668"/>
      <c r="BR37" s="668"/>
      <c r="BS37" s="668"/>
      <c r="BT37" s="668"/>
      <c r="BU37" s="67"/>
      <c r="BV37" s="67"/>
      <c r="BW37" s="48"/>
      <c r="BX37" s="48"/>
      <c r="BY37" s="48"/>
      <c r="BZ37" s="48"/>
      <c r="CA37" s="48"/>
      <c r="CB37" s="48"/>
      <c r="CG37" s="3"/>
      <c r="CH37" s="3"/>
      <c r="CI37" s="3"/>
      <c r="CJ37" s="3"/>
      <c r="CK37" s="3"/>
      <c r="CL37" s="3"/>
      <c r="CM37" s="3"/>
      <c r="CN37" s="3"/>
      <c r="CO37" s="3"/>
      <c r="CP37" s="3"/>
    </row>
    <row r="38" spans="1:94" ht="21" customHeight="1">
      <c r="A38" s="3"/>
      <c r="B38" s="3"/>
      <c r="C38" s="3"/>
      <c r="D38" s="3"/>
      <c r="E38" s="3"/>
      <c r="F38" s="3"/>
      <c r="G38" s="3"/>
      <c r="N38" s="658" t="s">
        <v>42</v>
      </c>
      <c r="O38" s="658"/>
      <c r="P38" s="658"/>
      <c r="Q38" s="658"/>
      <c r="R38" s="658"/>
      <c r="S38" s="658"/>
      <c r="T38" s="658"/>
      <c r="Y38" s="758"/>
      <c r="Z38" s="758"/>
      <c r="AA38" s="758"/>
      <c r="AB38" s="758"/>
      <c r="AC38" s="758"/>
      <c r="AD38" s="758"/>
      <c r="AE38" s="758"/>
      <c r="AF38" s="758"/>
      <c r="AG38" s="758"/>
      <c r="AH38" s="758"/>
      <c r="AI38" s="758"/>
      <c r="AJ38" s="758"/>
      <c r="AK38" s="758"/>
      <c r="AL38" s="758"/>
      <c r="AM38" s="758"/>
      <c r="AN38" s="758"/>
      <c r="AO38" s="758"/>
      <c r="AP38" s="758"/>
      <c r="AQ38" s="758"/>
      <c r="AR38" s="758"/>
      <c r="AS38" s="758"/>
      <c r="AT38" s="758"/>
      <c r="AU38" s="758"/>
      <c r="AV38" s="758"/>
      <c r="AW38" s="758"/>
      <c r="AX38" s="758"/>
      <c r="AY38" s="758"/>
      <c r="AZ38" s="758"/>
      <c r="BA38" s="758"/>
      <c r="BB38" s="758"/>
      <c r="BC38" s="758"/>
      <c r="BD38" s="758"/>
      <c r="BE38" s="758"/>
      <c r="BF38" s="758"/>
      <c r="BG38" s="758"/>
      <c r="BH38" s="758"/>
      <c r="BI38" s="758"/>
      <c r="BJ38" s="758"/>
      <c r="BK38" s="758"/>
      <c r="BL38" s="758"/>
      <c r="BM38" s="758"/>
      <c r="BN38" s="758"/>
      <c r="BO38" s="758"/>
      <c r="BP38" s="758"/>
      <c r="BQ38" s="50"/>
      <c r="BR38" s="50"/>
      <c r="BS38" s="50"/>
      <c r="BT38" s="50"/>
      <c r="BU38" s="50"/>
      <c r="BV38" s="50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94" ht="21" customHeight="1">
      <c r="A39" s="3"/>
      <c r="B39" s="3"/>
      <c r="C39" s="3"/>
      <c r="D39" s="3"/>
      <c r="E39" s="3"/>
      <c r="F39" s="3"/>
      <c r="G39" s="3"/>
      <c r="N39" s="665" t="s">
        <v>40</v>
      </c>
      <c r="O39" s="665"/>
      <c r="P39" s="665"/>
      <c r="Q39" s="665"/>
      <c r="R39" s="665"/>
      <c r="S39" s="665"/>
      <c r="T39" s="665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668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  <c r="BG39" s="668"/>
      <c r="BH39" s="668"/>
      <c r="BI39" s="668"/>
      <c r="BJ39" s="668"/>
      <c r="BK39" s="668"/>
      <c r="BL39" s="668"/>
      <c r="BM39" s="668"/>
      <c r="BN39" s="668"/>
      <c r="BO39" s="668"/>
      <c r="BP39" s="668"/>
      <c r="BQ39" s="80"/>
      <c r="BR39" s="80"/>
      <c r="BS39" s="80"/>
      <c r="BT39" s="80"/>
      <c r="BU39" s="67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94" ht="9.9" customHeight="1">
      <c r="A40" s="3"/>
      <c r="B40" s="3"/>
      <c r="C40" s="3"/>
      <c r="D40" s="3"/>
      <c r="E40" s="3"/>
      <c r="F40" s="3"/>
      <c r="G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94" ht="21" customHeight="1">
      <c r="A41" s="3"/>
      <c r="B41" s="3"/>
      <c r="C41" s="3"/>
      <c r="D41" s="3"/>
      <c r="E41" s="3"/>
      <c r="F41" s="3"/>
      <c r="G41" s="3"/>
      <c r="R41" s="656" t="s">
        <v>41</v>
      </c>
      <c r="S41" s="656"/>
      <c r="T41" s="656"/>
      <c r="U41" s="656"/>
      <c r="V41" s="656"/>
      <c r="W41" s="656"/>
      <c r="X41" s="656"/>
      <c r="Y41" s="656"/>
      <c r="Z41" s="656"/>
      <c r="AH41" s="80"/>
      <c r="AI41" s="80"/>
      <c r="AK41" s="654"/>
      <c r="AL41" s="654"/>
      <c r="AM41" s="654"/>
      <c r="AN41" s="654"/>
      <c r="AO41" s="654"/>
      <c r="AP41" s="654"/>
      <c r="AQ41" s="654"/>
      <c r="AR41" s="654"/>
      <c r="AS41" s="654"/>
      <c r="AT41" s="654"/>
      <c r="AU41" s="654"/>
      <c r="AV41" s="654"/>
      <c r="AW41" s="654"/>
      <c r="AX41" s="654"/>
      <c r="AY41" s="654"/>
      <c r="AZ41" s="654"/>
      <c r="BA41" s="654"/>
      <c r="BB41" s="654"/>
      <c r="BC41" s="654"/>
      <c r="BD41" s="654"/>
      <c r="BE41" s="654"/>
      <c r="BF41" s="654"/>
      <c r="BG41" s="654"/>
      <c r="BH41" s="654"/>
      <c r="BI41" s="654"/>
      <c r="BJ41" s="654"/>
      <c r="BK41" s="654"/>
      <c r="BL41" s="69"/>
      <c r="BM41" s="69"/>
      <c r="BN41" s="69"/>
      <c r="BO41" s="69"/>
      <c r="BP41" s="69"/>
      <c r="BQ41" s="69"/>
      <c r="BV41" s="551" t="s">
        <v>18</v>
      </c>
      <c r="BW41" s="552"/>
      <c r="BX41" s="553"/>
      <c r="CA41" s="70"/>
      <c r="CG41" s="3"/>
      <c r="CH41" s="3"/>
      <c r="CI41" s="3"/>
      <c r="CJ41" s="3"/>
      <c r="CK41" s="3"/>
      <c r="CL41" s="3"/>
      <c r="CM41" s="3"/>
      <c r="CN41" s="3"/>
      <c r="CO41" s="3"/>
      <c r="CP41" s="3"/>
    </row>
    <row r="42" spans="1:94" ht="15" customHeight="1" thickBot="1">
      <c r="A42" s="3"/>
      <c r="B42" s="3"/>
      <c r="C42" s="3"/>
      <c r="D42" s="3"/>
      <c r="E42" s="3"/>
      <c r="F42" s="3"/>
      <c r="G42" s="3"/>
      <c r="R42" s="44"/>
      <c r="S42" s="44"/>
      <c r="T42" s="44"/>
      <c r="U42" s="44"/>
      <c r="V42" s="44"/>
      <c r="W42" s="44"/>
      <c r="X42" s="44"/>
      <c r="Y42" s="44"/>
      <c r="Z42" s="44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Y42" s="47"/>
      <c r="BZ42" s="47"/>
      <c r="CA42" s="47"/>
      <c r="CB42" s="47"/>
      <c r="CC42" s="47"/>
      <c r="CD42" s="47"/>
      <c r="CG42" s="3"/>
      <c r="CH42" s="3"/>
      <c r="CI42" s="3"/>
      <c r="CJ42" s="3"/>
      <c r="CK42" s="3"/>
      <c r="CL42" s="3"/>
      <c r="CM42" s="3"/>
      <c r="CN42" s="3"/>
      <c r="CO42" s="3"/>
      <c r="CP42" s="3"/>
    </row>
    <row r="43" spans="1:94" ht="15" customHeight="1">
      <c r="A43" s="3"/>
      <c r="B43" s="3"/>
      <c r="C43" s="3"/>
      <c r="D43" s="3"/>
      <c r="E43" s="3"/>
      <c r="F43" s="3"/>
      <c r="G43" s="3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3"/>
      <c r="CH43" s="3"/>
      <c r="CI43" s="3"/>
      <c r="CJ43" s="3"/>
      <c r="CK43" s="3"/>
      <c r="CL43" s="3"/>
      <c r="CM43" s="3"/>
      <c r="CN43" s="3"/>
      <c r="CO43" s="3"/>
      <c r="CP43" s="3"/>
    </row>
    <row r="44" spans="1:94" ht="21">
      <c r="A44" s="3"/>
      <c r="B44" s="3"/>
      <c r="C44" s="3"/>
      <c r="D44" s="3"/>
      <c r="E44" s="654" t="s">
        <v>72</v>
      </c>
      <c r="F44" s="654"/>
      <c r="G44" s="3"/>
      <c r="R44" s="40"/>
      <c r="S44" s="40"/>
      <c r="T44" s="40"/>
      <c r="U44" s="657" t="s">
        <v>19</v>
      </c>
      <c r="V44" s="657"/>
      <c r="W44" s="657"/>
      <c r="X44" s="657"/>
      <c r="Y44" s="657"/>
      <c r="Z44" s="657"/>
      <c r="AA44" s="657"/>
      <c r="AB44" s="657"/>
      <c r="AC44" s="657"/>
      <c r="AD44" s="657"/>
      <c r="AE44" s="657"/>
      <c r="AF44" s="657"/>
      <c r="AG44" s="657"/>
      <c r="AH44" s="657"/>
      <c r="AI44" s="657"/>
      <c r="AJ44" s="657"/>
      <c r="AK44" s="657"/>
      <c r="AL44" s="657"/>
      <c r="AM44" s="657"/>
      <c r="AN44" s="657"/>
      <c r="AO44" s="657"/>
      <c r="AP44" s="657"/>
      <c r="AQ44" s="657"/>
      <c r="AR44" s="657"/>
      <c r="AS44" s="657"/>
      <c r="AT44" s="657"/>
      <c r="AU44" s="657"/>
      <c r="AV44" s="657"/>
      <c r="AW44" s="657"/>
      <c r="AX44" s="657"/>
      <c r="AY44" s="657"/>
      <c r="AZ44" s="657"/>
      <c r="BA44" s="657"/>
      <c r="BB44" s="657"/>
      <c r="BC44" s="657"/>
      <c r="BD44" s="657"/>
      <c r="BE44" s="657"/>
      <c r="BF44" s="657"/>
      <c r="BG44" s="657"/>
      <c r="BH44" s="657"/>
      <c r="BI44" s="657"/>
      <c r="BJ44" s="657"/>
      <c r="BK44" s="657"/>
      <c r="BL44" s="657"/>
      <c r="BM44" s="657"/>
      <c r="BN44" s="657"/>
      <c r="BO44" s="657"/>
      <c r="BP44" s="657"/>
      <c r="BQ44" s="657"/>
      <c r="BR44" s="657"/>
      <c r="BS44" s="657"/>
      <c r="BT44" s="657"/>
      <c r="BU44" s="46"/>
      <c r="BV44" s="46"/>
      <c r="CG44" s="3"/>
      <c r="CH44" s="3"/>
      <c r="CI44" s="3"/>
      <c r="CJ44" s="3"/>
      <c r="CK44" s="3"/>
      <c r="CL44" s="3"/>
      <c r="CM44" s="3"/>
      <c r="CN44" s="3"/>
      <c r="CO44" s="3"/>
      <c r="CP44" s="3"/>
    </row>
    <row r="45" spans="1:94" ht="9.9" customHeight="1">
      <c r="A45" s="3"/>
      <c r="B45" s="3"/>
      <c r="C45" s="3"/>
      <c r="D45" s="3"/>
      <c r="E45" s="787" t="s">
        <v>73</v>
      </c>
      <c r="F45" s="773"/>
      <c r="G45" s="3"/>
      <c r="CG45" s="3"/>
      <c r="CH45" s="3"/>
      <c r="CI45" s="3"/>
      <c r="CJ45" s="3"/>
      <c r="CK45" s="3"/>
      <c r="CL45" s="3"/>
      <c r="CM45" s="3"/>
      <c r="CN45" s="3"/>
      <c r="CO45" s="3"/>
      <c r="CP45" s="3"/>
    </row>
    <row r="46" spans="1:94" ht="21" customHeight="1">
      <c r="A46" s="3"/>
      <c r="B46" s="3"/>
      <c r="C46" s="3"/>
      <c r="D46" s="3"/>
      <c r="E46" s="787"/>
      <c r="F46" s="773"/>
      <c r="G46" s="3"/>
      <c r="J46" t="s">
        <v>91</v>
      </c>
      <c r="CG46" s="3"/>
      <c r="CH46" s="3"/>
      <c r="CI46" s="3"/>
      <c r="CJ46" s="3"/>
      <c r="CK46" s="3"/>
      <c r="CL46" s="3"/>
      <c r="CM46" s="3"/>
      <c r="CN46" s="3"/>
      <c r="CO46" s="3"/>
      <c r="CP46" s="3"/>
    </row>
    <row r="47" spans="1:94" ht="18" customHeight="1">
      <c r="A47" s="3"/>
      <c r="B47" s="3"/>
      <c r="C47" s="3"/>
      <c r="D47" s="3"/>
      <c r="E47" s="787" t="s">
        <v>74</v>
      </c>
      <c r="F47" s="773"/>
      <c r="G47" s="3"/>
      <c r="L47" s="76"/>
      <c r="M47" s="76"/>
      <c r="N47" s="76"/>
      <c r="O47" s="76"/>
      <c r="P47" s="666">
        <f ca="1">TODAY()</f>
        <v>45453</v>
      </c>
      <c r="Q47" s="666"/>
      <c r="R47" s="666"/>
      <c r="S47" s="666"/>
      <c r="T47" s="666"/>
      <c r="U47" s="666"/>
      <c r="V47" s="77"/>
      <c r="W47" s="655" t="s">
        <v>2</v>
      </c>
      <c r="X47" s="655"/>
      <c r="Y47" s="774" t="str">
        <f>IF(F45="","",F45)</f>
        <v/>
      </c>
      <c r="Z47" s="774"/>
      <c r="AA47" s="774"/>
      <c r="AB47" s="774"/>
      <c r="AC47" s="655" t="s">
        <v>3</v>
      </c>
      <c r="AD47" s="655"/>
      <c r="AE47" s="774" t="str">
        <f>IF(F47="","",F47)</f>
        <v/>
      </c>
      <c r="AF47" s="774"/>
      <c r="AG47" s="774"/>
      <c r="AH47" s="774"/>
      <c r="AI47" s="655" t="s">
        <v>4</v>
      </c>
      <c r="AJ47" s="655"/>
      <c r="AK47" s="38"/>
      <c r="CG47" s="3"/>
      <c r="CH47" s="3"/>
      <c r="CI47" s="3"/>
      <c r="CJ47" s="3"/>
      <c r="CK47" s="3"/>
      <c r="CL47" s="3"/>
      <c r="CM47" s="3"/>
      <c r="CN47" s="3"/>
      <c r="CO47" s="3"/>
      <c r="CP47" s="3"/>
    </row>
    <row r="48" spans="1:94" ht="9.75" customHeight="1">
      <c r="A48" s="3"/>
      <c r="B48" s="3"/>
      <c r="C48" s="3"/>
      <c r="D48" s="3"/>
      <c r="E48" s="787"/>
      <c r="F48" s="773"/>
      <c r="G48" s="3"/>
      <c r="L48" s="76"/>
      <c r="M48" s="76"/>
      <c r="N48" s="76"/>
      <c r="O48" s="76"/>
      <c r="P48" s="78"/>
      <c r="Q48" s="78"/>
      <c r="R48" s="78"/>
      <c r="S48" s="78"/>
      <c r="T48" s="78"/>
      <c r="U48" s="78"/>
      <c r="V48" s="77"/>
      <c r="W48" s="42"/>
      <c r="X48" s="42"/>
      <c r="Y48" s="79"/>
      <c r="Z48" s="79"/>
      <c r="AA48" s="79"/>
      <c r="AB48" s="79"/>
      <c r="AC48" s="42"/>
      <c r="AD48" s="42"/>
      <c r="AE48" s="79"/>
      <c r="AF48" s="79"/>
      <c r="AG48" s="79"/>
      <c r="AH48" s="79"/>
      <c r="AI48" s="42"/>
      <c r="AJ48" s="42"/>
      <c r="AK48" s="38"/>
      <c r="CG48" s="3"/>
      <c r="CH48" s="3"/>
      <c r="CI48" s="3"/>
      <c r="CJ48" s="3"/>
      <c r="CK48" s="3"/>
      <c r="CL48" s="3"/>
      <c r="CM48" s="3"/>
      <c r="CN48" s="3"/>
      <c r="CO48" s="3"/>
      <c r="CP48" s="3"/>
    </row>
    <row r="49" spans="1:94" ht="21" customHeight="1">
      <c r="A49" s="3"/>
      <c r="B49" s="3"/>
      <c r="C49" s="3"/>
      <c r="D49" s="3"/>
      <c r="E49" s="787"/>
      <c r="F49" s="773"/>
      <c r="G49" s="3"/>
      <c r="R49" s="656" t="s">
        <v>43</v>
      </c>
      <c r="S49" s="656"/>
      <c r="T49" s="656"/>
      <c r="U49" s="656"/>
      <c r="V49" s="656"/>
      <c r="W49" s="656"/>
      <c r="X49" s="656"/>
      <c r="Y49" s="656"/>
      <c r="Z49" s="656"/>
      <c r="AE49" s="819"/>
      <c r="AF49" s="819"/>
      <c r="AG49" s="819"/>
      <c r="AH49" s="819"/>
      <c r="AI49" s="819"/>
      <c r="AJ49" s="819"/>
      <c r="AK49" s="819"/>
      <c r="AL49" s="819"/>
      <c r="AM49" s="819"/>
      <c r="AN49" s="819"/>
      <c r="AO49" s="819"/>
      <c r="AP49" s="819"/>
      <c r="AQ49" s="819"/>
      <c r="AR49" s="819"/>
      <c r="AS49" s="819"/>
      <c r="AT49" s="819"/>
      <c r="AU49" s="819"/>
      <c r="AV49" s="819"/>
      <c r="AW49" s="819"/>
      <c r="AX49" s="819"/>
      <c r="AY49" s="819"/>
      <c r="AZ49" s="819"/>
      <c r="BA49" s="819"/>
      <c r="BB49" s="819"/>
      <c r="BC49" s="819"/>
      <c r="BD49" s="819"/>
      <c r="BE49" s="819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CG49" s="3"/>
      <c r="CH49" s="3"/>
      <c r="CI49" s="3"/>
      <c r="CJ49" s="3"/>
      <c r="CK49" s="3"/>
      <c r="CL49" s="3"/>
      <c r="CM49" s="3"/>
      <c r="CN49" s="3"/>
      <c r="CO49" s="3"/>
      <c r="CP49" s="3"/>
    </row>
    <row r="50" spans="1:94" ht="5.0999999999999996" customHeight="1">
      <c r="A50" s="3"/>
      <c r="B50" s="3"/>
      <c r="C50" s="3"/>
      <c r="D50" s="3"/>
      <c r="E50" s="3"/>
      <c r="F50" s="3"/>
      <c r="G50" s="3"/>
      <c r="CG50" s="3"/>
      <c r="CH50" s="3"/>
      <c r="CI50" s="3"/>
      <c r="CJ50" s="3"/>
      <c r="CK50" s="3"/>
      <c r="CL50" s="3"/>
      <c r="CM50" s="3"/>
      <c r="CN50" s="3"/>
      <c r="CO50" s="3"/>
      <c r="CP50" s="3"/>
    </row>
    <row r="51" spans="1:94" ht="21" customHeight="1">
      <c r="A51" s="3"/>
      <c r="B51" s="3"/>
      <c r="C51" s="3"/>
      <c r="D51" s="3"/>
      <c r="E51" s="3"/>
      <c r="F51" s="3"/>
      <c r="G51" s="3"/>
      <c r="AH51" s="80"/>
      <c r="AJ51" s="80"/>
      <c r="AK51" s="654"/>
      <c r="AL51" s="654"/>
      <c r="AM51" s="654"/>
      <c r="AN51" s="654"/>
      <c r="AO51" s="654"/>
      <c r="AP51" s="654"/>
      <c r="AQ51" s="654"/>
      <c r="AR51" s="654"/>
      <c r="AS51" s="654"/>
      <c r="AT51" s="654"/>
      <c r="AU51" s="654"/>
      <c r="AV51" s="654"/>
      <c r="AW51" s="654"/>
      <c r="AX51" s="654"/>
      <c r="AY51" s="654"/>
      <c r="AZ51" s="654"/>
      <c r="BA51" s="654"/>
      <c r="BB51" s="654"/>
      <c r="BC51" s="654"/>
      <c r="BD51" s="654"/>
      <c r="BE51" s="654"/>
      <c r="BF51" s="654"/>
      <c r="BG51" s="654"/>
      <c r="BH51" s="654"/>
      <c r="BI51" s="654"/>
      <c r="BJ51" s="654"/>
      <c r="BK51" s="654"/>
      <c r="BL51" s="68"/>
      <c r="BM51" s="68"/>
      <c r="BN51" s="68"/>
      <c r="BO51" s="68"/>
      <c r="BW51" s="70"/>
      <c r="BX51" s="68"/>
      <c r="BY51" s="68"/>
      <c r="CG51" s="3"/>
      <c r="CH51" s="3"/>
      <c r="CI51" s="3"/>
      <c r="CJ51" s="3"/>
      <c r="CK51" s="3"/>
      <c r="CL51" s="3"/>
      <c r="CM51" s="3"/>
      <c r="CN51" s="3"/>
      <c r="CO51" s="3"/>
      <c r="CP51" s="3"/>
    </row>
    <row r="52" spans="1:94" ht="16.2">
      <c r="A52" s="3"/>
      <c r="B52" s="3"/>
      <c r="C52" s="3"/>
      <c r="D52" s="3"/>
      <c r="E52" s="3"/>
      <c r="F52" s="3"/>
      <c r="G52" s="3"/>
      <c r="T52" s="43"/>
      <c r="CG52" s="3"/>
      <c r="CH52" s="3"/>
      <c r="CI52" s="3"/>
      <c r="CJ52" s="3"/>
      <c r="CK52" s="3"/>
      <c r="CL52" s="3"/>
      <c r="CM52" s="3"/>
      <c r="CN52" s="3"/>
      <c r="CO52" s="3"/>
      <c r="CP52" s="3"/>
    </row>
    <row r="53" spans="1:9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</row>
    <row r="54" spans="1:9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</row>
    <row r="55" spans="1:9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</row>
    <row r="56" spans="1:9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</row>
    <row r="57" spans="1:9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</row>
    <row r="58" spans="1:9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</row>
    <row r="59" spans="1:9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</row>
    <row r="60" spans="1:9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</row>
    <row r="61" spans="1:9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</row>
    <row r="62" spans="1:9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</row>
    <row r="63" spans="1:9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</row>
    <row r="64" spans="1:9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</row>
    <row r="65" spans="1:9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</row>
    <row r="66" spans="1:9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</row>
    <row r="67" spans="1:9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</row>
    <row r="68" spans="1:9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</row>
    <row r="69" spans="1:9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</row>
    <row r="70" spans="1:9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</row>
    <row r="71" spans="1:9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</row>
    <row r="72" spans="1:9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</row>
    <row r="73" spans="1:9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</row>
    <row r="74" spans="1:9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</row>
    <row r="75" spans="1:9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</row>
    <row r="76" spans="1:9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</row>
    <row r="77" spans="1:9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</row>
    <row r="78" spans="1:9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</row>
    <row r="79" spans="1:9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</row>
    <row r="80" spans="1:9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</row>
    <row r="81" spans="1:9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</row>
    <row r="82" spans="1:9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</row>
    <row r="83" spans="1:9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</row>
    <row r="84" spans="1:9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</row>
    <row r="85" spans="1:9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</row>
    <row r="86" spans="1:9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</row>
    <row r="87" spans="1:9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</row>
    <row r="88" spans="1:9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</row>
    <row r="89" spans="1:9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</row>
    <row r="90" spans="1:9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</row>
    <row r="91" spans="1:9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</row>
    <row r="92" spans="1:9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</row>
    <row r="93" spans="1:9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</row>
    <row r="94" spans="1: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</row>
    <row r="95" spans="1:9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</row>
    <row r="96" spans="1:9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</row>
    <row r="97" spans="1:9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</row>
    <row r="98" spans="1:9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</row>
    <row r="99" spans="1:9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</row>
  </sheetData>
  <sheetProtection formatCells="0" formatColumns="0" formatRows="0" insertColumns="0" insertRows="0" insertHyperlinks="0" deleteColumns="0" deleteRows="0"/>
  <mergeCells count="142">
    <mergeCell ref="AP23:AZ24"/>
    <mergeCell ref="AP25:AZ26"/>
    <mergeCell ref="AP27:AZ28"/>
    <mergeCell ref="AP29:AZ30"/>
    <mergeCell ref="AE49:BE49"/>
    <mergeCell ref="AC35:AD35"/>
    <mergeCell ref="AI35:AJ35"/>
    <mergeCell ref="E14:E15"/>
    <mergeCell ref="J23:M24"/>
    <mergeCell ref="F29:F30"/>
    <mergeCell ref="F27:F28"/>
    <mergeCell ref="J14:M15"/>
    <mergeCell ref="J22:M22"/>
    <mergeCell ref="J18:M19"/>
    <mergeCell ref="R23:X24"/>
    <mergeCell ref="R25:X26"/>
    <mergeCell ref="R27:X28"/>
    <mergeCell ref="R29:X30"/>
    <mergeCell ref="J16:M17"/>
    <mergeCell ref="N27:Q28"/>
    <mergeCell ref="J27:M28"/>
    <mergeCell ref="E47:E49"/>
    <mergeCell ref="F47:F49"/>
    <mergeCell ref="E33:F33"/>
    <mergeCell ref="E44:F44"/>
    <mergeCell ref="E34:E35"/>
    <mergeCell ref="E36:E37"/>
    <mergeCell ref="E45:E46"/>
    <mergeCell ref="F25:F26"/>
    <mergeCell ref="F23:F24"/>
    <mergeCell ref="J25:M26"/>
    <mergeCell ref="E16:E17"/>
    <mergeCell ref="E10:E11"/>
    <mergeCell ref="E18:E19"/>
    <mergeCell ref="E29:E30"/>
    <mergeCell ref="E23:E24"/>
    <mergeCell ref="E25:E26"/>
    <mergeCell ref="J2:AL2"/>
    <mergeCell ref="P47:U47"/>
    <mergeCell ref="F36:F37"/>
    <mergeCell ref="F34:F35"/>
    <mergeCell ref="F45:F46"/>
    <mergeCell ref="Y35:AB35"/>
    <mergeCell ref="AE35:AH35"/>
    <mergeCell ref="W47:X47"/>
    <mergeCell ref="Y47:AB47"/>
    <mergeCell ref="AC47:AD47"/>
    <mergeCell ref="AE47:AH47"/>
    <mergeCell ref="W35:X35"/>
    <mergeCell ref="N11:Q11"/>
    <mergeCell ref="N18:Q19"/>
    <mergeCell ref="N16:Q17"/>
    <mergeCell ref="J12:M13"/>
    <mergeCell ref="J11:M11"/>
    <mergeCell ref="E12:E13"/>
    <mergeCell ref="E27:E28"/>
    <mergeCell ref="Y28:AO28"/>
    <mergeCell ref="Y30:AO30"/>
    <mergeCell ref="Y38:BP38"/>
    <mergeCell ref="BM29:BP30"/>
    <mergeCell ref="BI29:BL30"/>
    <mergeCell ref="BM27:BP28"/>
    <mergeCell ref="BM25:BP26"/>
    <mergeCell ref="BA27:BD28"/>
    <mergeCell ref="BE25:BH26"/>
    <mergeCell ref="BA29:BD30"/>
    <mergeCell ref="BI25:BL26"/>
    <mergeCell ref="BI27:BL28"/>
    <mergeCell ref="Y25:AO25"/>
    <mergeCell ref="Y27:AO27"/>
    <mergeCell ref="BE27:BH28"/>
    <mergeCell ref="BI23:BL24"/>
    <mergeCell ref="BV41:BX41"/>
    <mergeCell ref="BQ23:BZ24"/>
    <mergeCell ref="CA23:CD24"/>
    <mergeCell ref="BQ25:BZ26"/>
    <mergeCell ref="BQ27:BZ28"/>
    <mergeCell ref="BQ29:BZ30"/>
    <mergeCell ref="CA25:CD26"/>
    <mergeCell ref="CA27:CD28"/>
    <mergeCell ref="CA29:CD30"/>
    <mergeCell ref="BE23:BH24"/>
    <mergeCell ref="N25:Q26"/>
    <mergeCell ref="N14:Q15"/>
    <mergeCell ref="N23:Q24"/>
    <mergeCell ref="AJ14:BI15"/>
    <mergeCell ref="R11:AH11"/>
    <mergeCell ref="N22:Q22"/>
    <mergeCell ref="N12:Q13"/>
    <mergeCell ref="AJ16:BI17"/>
    <mergeCell ref="R12:AH12"/>
    <mergeCell ref="AI11:BJ11"/>
    <mergeCell ref="BA25:BD26"/>
    <mergeCell ref="BI22:BP22"/>
    <mergeCell ref="BE22:BH22"/>
    <mergeCell ref="BM23:BP24"/>
    <mergeCell ref="BA22:BD22"/>
    <mergeCell ref="BJ16:BJ17"/>
    <mergeCell ref="Y22:AO22"/>
    <mergeCell ref="BJ18:BJ19"/>
    <mergeCell ref="AI16:AI17"/>
    <mergeCell ref="AI18:AI19"/>
    <mergeCell ref="Y26:AO26"/>
    <mergeCell ref="BA23:BD24"/>
    <mergeCell ref="Y23:AO23"/>
    <mergeCell ref="Y24:AO24"/>
    <mergeCell ref="AO2:AQ2"/>
    <mergeCell ref="U4:BT4"/>
    <mergeCell ref="AP22:AZ22"/>
    <mergeCell ref="BQ22:CD22"/>
    <mergeCell ref="R22:X22"/>
    <mergeCell ref="AJ18:BI19"/>
    <mergeCell ref="R15:AH15"/>
    <mergeCell ref="R16:AH16"/>
    <mergeCell ref="R17:AH17"/>
    <mergeCell ref="R18:AH18"/>
    <mergeCell ref="R19:AH19"/>
    <mergeCell ref="X6:BY6"/>
    <mergeCell ref="BJ12:BJ13"/>
    <mergeCell ref="BJ14:BJ15"/>
    <mergeCell ref="P6:U6"/>
    <mergeCell ref="AI14:AI15"/>
    <mergeCell ref="AJ12:BI13"/>
    <mergeCell ref="AI12:AI13"/>
    <mergeCell ref="R13:AH13"/>
    <mergeCell ref="R14:AH14"/>
    <mergeCell ref="AK51:BK51"/>
    <mergeCell ref="AK41:BK41"/>
    <mergeCell ref="AI47:AJ47"/>
    <mergeCell ref="R49:Z49"/>
    <mergeCell ref="U44:BT44"/>
    <mergeCell ref="R41:Z41"/>
    <mergeCell ref="N38:T38"/>
    <mergeCell ref="J29:M30"/>
    <mergeCell ref="N39:T39"/>
    <mergeCell ref="P35:U35"/>
    <mergeCell ref="N37:T37"/>
    <mergeCell ref="Y37:BT37"/>
    <mergeCell ref="Y39:BP39"/>
    <mergeCell ref="N29:Q30"/>
    <mergeCell ref="BE29:BH30"/>
    <mergeCell ref="Y29:AO29"/>
  </mergeCells>
  <phoneticPr fontId="4"/>
  <dataValidations count="3">
    <dataValidation imeMode="off" allowBlank="1" showInputMessage="1" showErrorMessage="1" sqref="E23:F30 F34:F37 F45:F49" xr:uid="{00000000-0002-0000-0900-000001000000}"/>
    <dataValidation imeMode="on" allowBlank="1" showInputMessage="1" showErrorMessage="1" sqref="J2:AL2 AJ12:BI19" xr:uid="{00000000-0002-0000-0900-000002000000}"/>
    <dataValidation type="whole" imeMode="off" allowBlank="1" showInputMessage="1" showErrorMessage="1" promptTitle="No" prompt="「野球ねっとCSV貼付」_x000a_よりNoを入力" sqref="E12:E19" xr:uid="{40A6E4A4-30F4-4960-B41E-C64C2BA6F44E}">
      <formula1>1</formula1>
      <formula2>140</formula2>
    </dataValidation>
  </dataValidations>
  <printOptions horizontalCentered="1" verticalCentered="1"/>
  <pageMargins left="0.39370078740157483" right="0.19685039370078741" top="0.39370078740157483" bottom="0.39370078740157483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電子スコアデータ</vt:lpstr>
      <vt:lpstr>野球ねっとCSV貼付</vt:lpstr>
      <vt:lpstr>easy score用</vt:lpstr>
      <vt:lpstr>日本高野連提供</vt:lpstr>
      <vt:lpstr>資格証明書(古)</vt:lpstr>
      <vt:lpstr>選手変更届</vt:lpstr>
      <vt:lpstr>'資格証明書(古)'!Print_Area</vt:lpstr>
      <vt:lpstr>選手変更届!Print_Area</vt:lpstr>
      <vt:lpstr>電子スコアデータ!Print_Area</vt:lpstr>
      <vt:lpstr>日本高野連提供!Print_Area</vt:lpstr>
    </vt:vector>
  </TitlesOfParts>
  <Company>福島県高等学校野球連盟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赤間 裕樹</dc:creator>
  <cp:lastModifiedBy>高野連 宮城県</cp:lastModifiedBy>
  <cp:lastPrinted>2024-02-05T05:32:17Z</cp:lastPrinted>
  <dcterms:created xsi:type="dcterms:W3CDTF">2002-04-12T00:48:38Z</dcterms:created>
  <dcterms:modified xsi:type="dcterms:W3CDTF">2024-06-10T06:22:55Z</dcterms:modified>
</cp:coreProperties>
</file>